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Юля\ПЛАН 2024\"/>
    </mc:Choice>
  </mc:AlternateContent>
  <bookViews>
    <workbookView xWindow="0" yWindow="0" windowWidth="28800" windowHeight="12348" tabRatio="744" firstSheet="1" activeTab="8"/>
  </bookViews>
  <sheets>
    <sheet name="Титульный лист" sheetId="8" r:id="rId1"/>
    <sheet name="Раздел 1" sheetId="19" r:id="rId2"/>
    <sheet name="справочно" sheetId="34" r:id="rId3"/>
    <sheet name="Раздел 2" sheetId="20" r:id="rId4"/>
    <sheet name="Раздел 3" sheetId="21" r:id="rId5"/>
    <sheet name="Раздел 4" sheetId="22" r:id="rId6"/>
    <sheet name="Обоснования доходов" sheetId="28" r:id="rId7"/>
    <sheet name="Обоснования расходов ФОТ" sheetId="16" r:id="rId8"/>
    <sheet name="Обоснования расходов" sheetId="29" r:id="rId9"/>
    <sheet name="ПРИЛОЖЕНИЕ 1" sheetId="35" r:id="rId10"/>
  </sheets>
  <externalReferences>
    <externalReference r:id="rId11"/>
  </externalReferences>
  <definedNames>
    <definedName name="_xlnm._FilterDatabase" localSheetId="9" hidden="1">'ПРИЛОЖЕНИЕ 1'!$A$2:$I$85</definedName>
    <definedName name="_xlnm.Print_Area" localSheetId="6">'Обоснования доходов'!$A$1:$CS$106</definedName>
    <definedName name="_xlnm.Print_Area" localSheetId="8">'Обоснования расходов'!$A$1:$CZ$346</definedName>
    <definedName name="_xlnm.Print_Area" localSheetId="7">'Обоснования расходов ФОТ'!$A$1:$FJ$79</definedName>
    <definedName name="_xlnm.Print_Area" localSheetId="9">'ПРИЛОЖЕНИЕ 1'!$A$1:$E$86</definedName>
    <definedName name="_xlnm.Print_Area" localSheetId="1">'Раздел 1'!$A$1:$G$127</definedName>
    <definedName name="_xlnm.Print_Area" localSheetId="3">'Раздел 2'!$A$1:$J$55</definedName>
    <definedName name="_xlnm.Print_Area" localSheetId="4">'Раздел 3'!$A$1:$F$48</definedName>
    <definedName name="_xlnm.Print_Area" localSheetId="5">'Раздел 4'!#REF!</definedName>
    <definedName name="_xlnm.Print_Area" localSheetId="2">справочно!$A$1:$I$116</definedName>
    <definedName name="_xlnm.Print_Area" localSheetId="0">'Титульный лист'!#REF!</definedName>
  </definedNames>
  <calcPr calcId="162913"/>
</workbook>
</file>

<file path=xl/calcChain.xml><?xml version="1.0" encoding="utf-8"?>
<calcChain xmlns="http://schemas.openxmlformats.org/spreadsheetml/2006/main">
  <c r="CV67" i="16" l="1"/>
  <c r="BK67" i="16"/>
  <c r="CV60" i="16"/>
  <c r="BK60" i="16"/>
  <c r="AT60" i="16"/>
  <c r="DN60" i="16" s="1"/>
  <c r="AT67" i="16"/>
  <c r="DN67" i="16" s="1"/>
  <c r="I56" i="35"/>
  <c r="ED60" i="16" l="1"/>
  <c r="ED67" i="16"/>
  <c r="G22" i="20"/>
  <c r="D45" i="19"/>
  <c r="D95" i="19"/>
  <c r="F93" i="34"/>
  <c r="F38" i="34"/>
  <c r="CI270" i="29"/>
  <c r="ET69" i="16" l="1"/>
  <c r="CI33" i="29"/>
  <c r="CI29" i="29"/>
  <c r="G17" i="20"/>
  <c r="D46" i="19"/>
  <c r="ET70" i="16" l="1"/>
  <c r="E32" i="34"/>
  <c r="D41" i="19"/>
  <c r="D46" i="34" l="1"/>
  <c r="E45" i="34"/>
  <c r="D45" i="34"/>
  <c r="E95" i="19" l="1"/>
  <c r="E85" i="19"/>
  <c r="E12" i="22" l="1"/>
  <c r="CK225" i="29" l="1"/>
  <c r="CK221" i="29"/>
  <c r="CI150" i="29"/>
  <c r="CI207" i="29"/>
  <c r="CI204" i="29"/>
  <c r="CL72" i="29"/>
  <c r="I58" i="35" l="1"/>
  <c r="CV59" i="16" l="1"/>
  <c r="CV58" i="16"/>
  <c r="CV57" i="16"/>
  <c r="CV56" i="16"/>
  <c r="CV55" i="16"/>
  <c r="CV54" i="16"/>
  <c r="CV53" i="16"/>
  <c r="AT53" i="16" s="1"/>
  <c r="CV52" i="16"/>
  <c r="CV51" i="16"/>
  <c r="ET53" i="16" l="1"/>
  <c r="ED53" i="16"/>
  <c r="DN53" i="16"/>
  <c r="G16" i="20"/>
  <c r="D72" i="34"/>
  <c r="G39" i="20" l="1"/>
  <c r="F94" i="34"/>
  <c r="F95" i="34"/>
  <c r="F22" i="34" l="1"/>
  <c r="CI95" i="29" l="1"/>
  <c r="CI92" i="29"/>
  <c r="CI317" i="29"/>
  <c r="CI276" i="29"/>
  <c r="CI312" i="29"/>
  <c r="CI273" i="29"/>
  <c r="BS307" i="29" l="1"/>
  <c r="BS308" i="29"/>
  <c r="BS294" i="29"/>
  <c r="BS290" i="29"/>
  <c r="BS291" i="29"/>
  <c r="E42" i="35" l="1"/>
  <c r="E45" i="35"/>
  <c r="CI250" i="29"/>
  <c r="CI210" i="29"/>
  <c r="CI211" i="29" s="1"/>
  <c r="D52" i="35"/>
  <c r="BQ55" i="29"/>
  <c r="CD55" i="28"/>
  <c r="AV70" i="28" l="1"/>
  <c r="D64" i="34"/>
  <c r="F40" i="34"/>
  <c r="H64" i="34"/>
  <c r="D22" i="34"/>
  <c r="H19" i="34"/>
  <c r="E54" i="34" l="1"/>
  <c r="D42" i="34"/>
  <c r="CI305" i="29" l="1"/>
  <c r="CI286" i="29"/>
  <c r="CI267" i="29"/>
  <c r="CI106" i="29"/>
  <c r="CI107" i="29" s="1"/>
  <c r="CI119" i="29"/>
  <c r="CI123" i="29" s="1"/>
  <c r="CI14" i="29"/>
  <c r="E49" i="35" l="1"/>
  <c r="H45" i="34" l="1"/>
  <c r="D95" i="34" l="1"/>
  <c r="H87" i="34"/>
  <c r="F87" i="34"/>
  <c r="E87" i="34"/>
  <c r="H46" i="34"/>
  <c r="F97" i="34"/>
  <c r="E98" i="34"/>
  <c r="H56" i="34"/>
  <c r="H54" i="34" s="1"/>
  <c r="F44" i="34"/>
  <c r="F41" i="34"/>
  <c r="F39" i="34"/>
  <c r="D35" i="34" l="1"/>
  <c r="CI292" i="29" l="1"/>
  <c r="CI256" i="29"/>
  <c r="CK193" i="29"/>
  <c r="CI18" i="29"/>
  <c r="AD70" i="16"/>
  <c r="CV38" i="16"/>
  <c r="AT38" i="16" s="1"/>
  <c r="CV34" i="16"/>
  <c r="AT34" i="16" s="1"/>
  <c r="DN34" i="16" s="1"/>
  <c r="DN38" i="16" l="1"/>
  <c r="ED38" i="16"/>
  <c r="ET38" i="16"/>
  <c r="ED34" i="16"/>
  <c r="ET34" i="16"/>
  <c r="CL75" i="29"/>
  <c r="CL77" i="29" s="1"/>
  <c r="CI295" i="29" l="1"/>
  <c r="CI147" i="29"/>
  <c r="CI151" i="29" s="1"/>
  <c r="CI89" i="29"/>
  <c r="CI96" i="29" s="1"/>
  <c r="CI32" i="29"/>
  <c r="CI318" i="29" l="1"/>
  <c r="CK190" i="29"/>
  <c r="CK194" i="29" s="1"/>
  <c r="CI56" i="29"/>
  <c r="CI57" i="29" s="1"/>
  <c r="CI253" i="29"/>
  <c r="CI257" i="29" s="1"/>
  <c r="CI277" i="29"/>
  <c r="CI10" i="29" l="1"/>
  <c r="CI19" i="29" s="1"/>
  <c r="DL323" i="29" s="1"/>
  <c r="D98" i="34" l="1"/>
  <c r="D97" i="34"/>
  <c r="D96" i="34"/>
  <c r="D94" i="34"/>
  <c r="D91" i="34"/>
  <c r="D90" i="34"/>
  <c r="D89" i="34"/>
  <c r="D70" i="34"/>
  <c r="D57" i="34"/>
  <c r="D92" i="34"/>
  <c r="D93" i="34"/>
  <c r="H69" i="34"/>
  <c r="D69" i="34" s="1"/>
  <c r="E5" i="22" l="1"/>
  <c r="CI296" i="29" l="1"/>
  <c r="E80" i="35" l="1"/>
  <c r="E68" i="35"/>
  <c r="E41" i="35"/>
  <c r="E39" i="35"/>
  <c r="I54" i="35"/>
  <c r="E20" i="35"/>
  <c r="E16" i="35"/>
  <c r="E13" i="35"/>
  <c r="E6" i="35"/>
  <c r="I55" i="35" l="1"/>
  <c r="E24" i="35"/>
  <c r="E75" i="35"/>
  <c r="E31" i="35"/>
  <c r="E85" i="35" l="1"/>
  <c r="CK226" i="29"/>
  <c r="CV66" i="16"/>
  <c r="CV65" i="16"/>
  <c r="CV64" i="16"/>
  <c r="CV63" i="16"/>
  <c r="CV62" i="16"/>
  <c r="AT51" i="16"/>
  <c r="ET51" i="16" s="1"/>
  <c r="CV50" i="16"/>
  <c r="CV49" i="16"/>
  <c r="CV48" i="16"/>
  <c r="AT48" i="16" s="1"/>
  <c r="ET48" i="16" s="1"/>
  <c r="CV46" i="16"/>
  <c r="AT46" i="16" s="1"/>
  <c r="ET46" i="16" s="1"/>
  <c r="CV45" i="16"/>
  <c r="AT45" i="16" s="1"/>
  <c r="ET45" i="16" s="1"/>
  <c r="CV44" i="16"/>
  <c r="AT44" i="16" s="1"/>
  <c r="ET44" i="16" s="1"/>
  <c r="CV43" i="16"/>
  <c r="AT43" i="16" s="1"/>
  <c r="ET43" i="16" s="1"/>
  <c r="CV42" i="16"/>
  <c r="CV41" i="16"/>
  <c r="AT41" i="16" s="1"/>
  <c r="ET41" i="16" s="1"/>
  <c r="CV40" i="16"/>
  <c r="AT40" i="16" s="1"/>
  <c r="ET40" i="16" s="1"/>
  <c r="CV39" i="16"/>
  <c r="AT39" i="16" s="1"/>
  <c r="ET39" i="16" s="1"/>
  <c r="CV37" i="16"/>
  <c r="CV36" i="16"/>
  <c r="AT36" i="16" s="1"/>
  <c r="ET36" i="16" s="1"/>
  <c r="CV35" i="16"/>
  <c r="CV33" i="16"/>
  <c r="AT33" i="16" s="1"/>
  <c r="ET33" i="16" s="1"/>
  <c r="CV32" i="16"/>
  <c r="AT32" i="16" s="1"/>
  <c r="ET32" i="16" s="1"/>
  <c r="CV31" i="16"/>
  <c r="AT31" i="16" s="1"/>
  <c r="ET31" i="16" s="1"/>
  <c r="CV30" i="16"/>
  <c r="CV27" i="16"/>
  <c r="CV26" i="16"/>
  <c r="CV25" i="16"/>
  <c r="CV24" i="16"/>
  <c r="CV23" i="16"/>
  <c r="AT23" i="16" s="1"/>
  <c r="CV22" i="16"/>
  <c r="CV21" i="16"/>
  <c r="CV20" i="16"/>
  <c r="CV19" i="16"/>
  <c r="CV18" i="16"/>
  <c r="AT56" i="16"/>
  <c r="DN56" i="16" s="1"/>
  <c r="AT54" i="16"/>
  <c r="ED54" i="16" s="1"/>
  <c r="AT52" i="16"/>
  <c r="ET52" i="16" s="1"/>
  <c r="AT49" i="16"/>
  <c r="ET49" i="16" s="1"/>
  <c r="AT42" i="16"/>
  <c r="ET42" i="16" s="1"/>
  <c r="AT37" i="16"/>
  <c r="ET37" i="16" s="1"/>
  <c r="AT35" i="16"/>
  <c r="ET35" i="16" s="1"/>
  <c r="AT30" i="16"/>
  <c r="ET30" i="16" s="1"/>
  <c r="AT59" i="16"/>
  <c r="AT58" i="16"/>
  <c r="AT57" i="16"/>
  <c r="ED57" i="16" s="1"/>
  <c r="AT55" i="16"/>
  <c r="CV47" i="16"/>
  <c r="AT47" i="16" s="1"/>
  <c r="AT50" i="16" l="1"/>
  <c r="ET50" i="16" s="1"/>
  <c r="ED55" i="16"/>
  <c r="ET55" i="16"/>
  <c r="DN55" i="16"/>
  <c r="ET58" i="16"/>
  <c r="ED58" i="16"/>
  <c r="DN58" i="16"/>
  <c r="ET59" i="16"/>
  <c r="ED59" i="16"/>
  <c r="DN59" i="16"/>
  <c r="ET56" i="16"/>
  <c r="ED56" i="16"/>
  <c r="DN57" i="16"/>
  <c r="ET57" i="16"/>
  <c r="DN54" i="16"/>
  <c r="ET54" i="16"/>
  <c r="ED49" i="16"/>
  <c r="DN46" i="16"/>
  <c r="DN43" i="16"/>
  <c r="ED52" i="16"/>
  <c r="DN52" i="16"/>
  <c r="ED51" i="16"/>
  <c r="DN51" i="16"/>
  <c r="DN50" i="16"/>
  <c r="DN49" i="16"/>
  <c r="DN48" i="16"/>
  <c r="ED48" i="16"/>
  <c r="ED46" i="16"/>
  <c r="DN45" i="16"/>
  <c r="ED45" i="16"/>
  <c r="DN44" i="16"/>
  <c r="ED44" i="16"/>
  <c r="ED43" i="16"/>
  <c r="DN42" i="16"/>
  <c r="ED42" i="16"/>
  <c r="DN41" i="16"/>
  <c r="ED41" i="16"/>
  <c r="DN40" i="16"/>
  <c r="ED40" i="16"/>
  <c r="DN39" i="16"/>
  <c r="ED39" i="16"/>
  <c r="ED37" i="16"/>
  <c r="DN37" i="16"/>
  <c r="ED36" i="16"/>
  <c r="DN36" i="16"/>
  <c r="ED35" i="16"/>
  <c r="DN35" i="16"/>
  <c r="ED33" i="16"/>
  <c r="DN33" i="16"/>
  <c r="ED32" i="16"/>
  <c r="DN32" i="16"/>
  <c r="DN30" i="16"/>
  <c r="ED30" i="16"/>
  <c r="ET47" i="16"/>
  <c r="ED47" i="16"/>
  <c r="DN47" i="16"/>
  <c r="ED31" i="16"/>
  <c r="DN31" i="16"/>
  <c r="AT66" i="16"/>
  <c r="AT65" i="16"/>
  <c r="AT64" i="16"/>
  <c r="AT63" i="16"/>
  <c r="AT62" i="16"/>
  <c r="ET62" i="16" s="1"/>
  <c r="BK28" i="16"/>
  <c r="AT27" i="16"/>
  <c r="ED26" i="16"/>
  <c r="ED20" i="16"/>
  <c r="AT19" i="16"/>
  <c r="ED25" i="16"/>
  <c r="ED24" i="16"/>
  <c r="ED23" i="16"/>
  <c r="ED21" i="16"/>
  <c r="AT18" i="16"/>
  <c r="ET60" i="16" l="1"/>
  <c r="ED50" i="16"/>
  <c r="ED66" i="16"/>
  <c r="ET66" i="16"/>
  <c r="AT25" i="16"/>
  <c r="DN23" i="16"/>
  <c r="ET23" i="16" s="1"/>
  <c r="ED27" i="16"/>
  <c r="DN65" i="16"/>
  <c r="ET65" i="16"/>
  <c r="ED65" i="16"/>
  <c r="ED63" i="16"/>
  <c r="DN63" i="16"/>
  <c r="ET63" i="16"/>
  <c r="DN64" i="16"/>
  <c r="ET64" i="16"/>
  <c r="ED64" i="16"/>
  <c r="DN62" i="16"/>
  <c r="DN66" i="16"/>
  <c r="ED62" i="16"/>
  <c r="DN25" i="16"/>
  <c r="DN21" i="16"/>
  <c r="AT21" i="16"/>
  <c r="DN27" i="16"/>
  <c r="ET27" i="16" s="1"/>
  <c r="AT24" i="16"/>
  <c r="DN19" i="16"/>
  <c r="DN18" i="16"/>
  <c r="ED18" i="16"/>
  <c r="CV28" i="16"/>
  <c r="AT28" i="16" s="1"/>
  <c r="DN20" i="16"/>
  <c r="DN22" i="16"/>
  <c r="DN24" i="16"/>
  <c r="DN26" i="16"/>
  <c r="AT20" i="16"/>
  <c r="ET20" i="16" s="1"/>
  <c r="AT22" i="16"/>
  <c r="AT26" i="16"/>
  <c r="ED19" i="16"/>
  <c r="ED22" i="16"/>
  <c r="AT70" i="16"/>
  <c r="BK70" i="16" s="1"/>
  <c r="CV70" i="16" s="1"/>
  <c r="ET25" i="16" l="1"/>
  <c r="ET67" i="16"/>
  <c r="ET24" i="16"/>
  <c r="ET22" i="16"/>
  <c r="ET21" i="16"/>
  <c r="ET19" i="16"/>
  <c r="ET18" i="16"/>
  <c r="ED28" i="16"/>
  <c r="DN28" i="16"/>
  <c r="ET26" i="16"/>
  <c r="ED70" i="16"/>
  <c r="DN70" i="16"/>
  <c r="E10" i="22"/>
  <c r="E15" i="22" s="1"/>
  <c r="E12" i="21"/>
  <c r="D12" i="21"/>
  <c r="C12" i="21"/>
  <c r="D11" i="21"/>
  <c r="E11" i="21"/>
  <c r="C11" i="21"/>
  <c r="E57" i="19"/>
  <c r="F57" i="19" s="1"/>
  <c r="F95" i="19"/>
  <c r="F99" i="19"/>
  <c r="F98" i="19"/>
  <c r="F86" i="19"/>
  <c r="E88" i="19"/>
  <c r="E81" i="19" s="1"/>
  <c r="F106" i="19"/>
  <c r="E66" i="19"/>
  <c r="F64" i="19"/>
  <c r="F48" i="19"/>
  <c r="E47" i="19"/>
  <c r="F47" i="19" s="1"/>
  <c r="F43" i="19"/>
  <c r="E26" i="19"/>
  <c r="F26" i="19" s="1"/>
  <c r="F27" i="19"/>
  <c r="I34" i="20"/>
  <c r="H34" i="20"/>
  <c r="I43" i="20"/>
  <c r="I44" i="20" s="1"/>
  <c r="H43" i="20"/>
  <c r="H44" i="20" s="1"/>
  <c r="I16" i="20"/>
  <c r="I6" i="20" s="1"/>
  <c r="H16" i="20"/>
  <c r="H6" i="20" s="1"/>
  <c r="I26" i="20"/>
  <c r="H26" i="20"/>
  <c r="I21" i="20"/>
  <c r="H21" i="20"/>
  <c r="G26" i="20"/>
  <c r="G21" i="20"/>
  <c r="D60" i="34"/>
  <c r="D59" i="34" s="1"/>
  <c r="D99" i="34"/>
  <c r="F84" i="34"/>
  <c r="E84" i="34"/>
  <c r="H68" i="34"/>
  <c r="D68" i="34" s="1"/>
  <c r="D71" i="34"/>
  <c r="H66" i="34"/>
  <c r="D65" i="34"/>
  <c r="F54" i="34"/>
  <c r="D47" i="34"/>
  <c r="F45" i="34"/>
  <c r="F33" i="34" s="1"/>
  <c r="D44" i="34"/>
  <c r="H38" i="34"/>
  <c r="H33" i="34" s="1"/>
  <c r="D41" i="34"/>
  <c r="D40" i="34"/>
  <c r="D39" i="34"/>
  <c r="E33" i="34"/>
  <c r="D37" i="34"/>
  <c r="E36" i="34"/>
  <c r="D36" i="34" s="1"/>
  <c r="H34" i="34"/>
  <c r="D21" i="34"/>
  <c r="D19" i="34" s="1"/>
  <c r="H16" i="34"/>
  <c r="D16" i="34"/>
  <c r="D15" i="34"/>
  <c r="D14" i="34"/>
  <c r="H13" i="34"/>
  <c r="E13" i="34"/>
  <c r="E11" i="34"/>
  <c r="D8" i="34"/>
  <c r="B8" i="34"/>
  <c r="D85" i="19"/>
  <c r="D81" i="19" s="1"/>
  <c r="D66" i="34" l="1"/>
  <c r="H62" i="34"/>
  <c r="H32" i="34" s="1"/>
  <c r="G6" i="20"/>
  <c r="F88" i="19"/>
  <c r="F85" i="19" s="1"/>
  <c r="F81" i="19" s="1"/>
  <c r="D56" i="34"/>
  <c r="D54" i="34" s="1"/>
  <c r="F66" i="19"/>
  <c r="G43" i="20"/>
  <c r="G44" i="20" s="1"/>
  <c r="ET28" i="16"/>
  <c r="ET68" i="16" s="1"/>
  <c r="F41" i="19"/>
  <c r="E41" i="19"/>
  <c r="E40" i="19" s="1"/>
  <c r="D34" i="34"/>
  <c r="D13" i="34"/>
  <c r="D38" i="34"/>
  <c r="E62" i="34"/>
  <c r="F19" i="34"/>
  <c r="F11" i="34" s="1"/>
  <c r="D11" i="34" s="1"/>
  <c r="D66" i="19"/>
  <c r="D57" i="19"/>
  <c r="D26" i="19"/>
  <c r="F8" i="19"/>
  <c r="E8" i="19"/>
  <c r="F14" i="19"/>
  <c r="E14" i="19"/>
  <c r="D14" i="19"/>
  <c r="F40" i="19" l="1"/>
  <c r="D8" i="19"/>
  <c r="D33" i="34"/>
  <c r="D40" i="19"/>
  <c r="F32" i="34"/>
  <c r="H84" i="34"/>
  <c r="D87" i="34"/>
  <c r="D84" i="34" s="1"/>
  <c r="D62" i="34"/>
  <c r="F21" i="19"/>
  <c r="F18" i="19"/>
  <c r="F15" i="19"/>
  <c r="D7" i="19" l="1"/>
  <c r="D32" i="34"/>
  <c r="D109" i="34" s="1"/>
</calcChain>
</file>

<file path=xl/sharedStrings.xml><?xml version="1.0" encoding="utf-8"?>
<sst xmlns="http://schemas.openxmlformats.org/spreadsheetml/2006/main" count="1529" uniqueCount="717">
  <si>
    <t>Наименование показателя</t>
  </si>
  <si>
    <t>Код строки</t>
  </si>
  <si>
    <t>всего</t>
  </si>
  <si>
    <t>в том числе:</t>
  </si>
  <si>
    <t>х</t>
  </si>
  <si>
    <t>из них:</t>
  </si>
  <si>
    <t>Год начала закупки</t>
  </si>
  <si>
    <t>(подпись)</t>
  </si>
  <si>
    <t>Дата</t>
  </si>
  <si>
    <t>(расшифровка подписи)</t>
  </si>
  <si>
    <t>КОДЫ</t>
  </si>
  <si>
    <t>(наименование должности лица, утверждающего документ)</t>
  </si>
  <si>
    <t>"</t>
  </si>
  <si>
    <t xml:space="preserve"> г.</t>
  </si>
  <si>
    <t>383</t>
  </si>
  <si>
    <t>чел.</t>
  </si>
  <si>
    <t>тыс. руб.</t>
  </si>
  <si>
    <t>руб.</t>
  </si>
  <si>
    <t>%</t>
  </si>
  <si>
    <t>1.1.2. Фонд оплаты труда прочих работников учреждения (подразделения)</t>
  </si>
  <si>
    <t>в том числе по категориям работников:</t>
  </si>
  <si>
    <t>1.3. Среднесписочная численность работников учреждения (подразделения)</t>
  </si>
  <si>
    <t>1.3.2. Среднесписочная численность прочих работников учреждения (подразделения)</t>
  </si>
  <si>
    <t>1.8. Отношение средней заработной платы руководителей учреждения (подразделения) и их заместителей к средней заработной плате работников учреждения (подразделения)</t>
  </si>
  <si>
    <t>1. Сведения об уровне оплаты труда работников учреждения (подразделения)</t>
  </si>
  <si>
    <t>2. Сведения об использовании имущества учреждения (подразделения)</t>
  </si>
  <si>
    <t>2.1.1. Площадь недвижимого имущества в безвозмездном пользовании, всего</t>
  </si>
  <si>
    <t>2.1.3. Площадь недвижимого имущества, переданная в аренду</t>
  </si>
  <si>
    <t>2.2. Затраты на содержание имущества учреждения (подразделения)</t>
  </si>
  <si>
    <t>2.2.1. Затраты на содержание имущества учреждения (подразделения), не используемого для выполнения государственного задания</t>
  </si>
  <si>
    <t>ед.</t>
  </si>
  <si>
    <t>2.5. Коэффициенты ремонта зданий, характеризующие величину фактических расходов на капитальный ремонт зданий, приходящуюся на один рубль балансовой стоимости основных средств (в том числе за счет бюджетных средств)</t>
  </si>
  <si>
    <t>1.6. Средняя заработная плата, необходимая для реализации указов Президента РФ, предусматривающих повышение оплаты труда отдельных категорий работников бюджетной сферы</t>
  </si>
  <si>
    <t>из них: выплаты стимулирующего характера</t>
  </si>
  <si>
    <t>Наименование мероприятия</t>
  </si>
  <si>
    <t>Сроки проведения</t>
  </si>
  <si>
    <t>Итого:</t>
  </si>
  <si>
    <t>Ожидаемый результат реализации</t>
  </si>
  <si>
    <t>2. Повышение эффективности управления государственной собственностью</t>
  </si>
  <si>
    <t>3. Повышение качества предоставления государственных услуг</t>
  </si>
  <si>
    <t>за счет бюджетных средств</t>
  </si>
  <si>
    <t xml:space="preserve"> в том числе:</t>
  </si>
  <si>
    <t>государственные услуги</t>
  </si>
  <si>
    <t>Код видов расходов</t>
  </si>
  <si>
    <t xml:space="preserve">Источник финансового обеспечения </t>
  </si>
  <si>
    <t>№ 
п/п</t>
  </si>
  <si>
    <t>Установленная численность, единиц</t>
  </si>
  <si>
    <t>Среднемесячный размер оплаты труда на одного работника, руб.</t>
  </si>
  <si>
    <t>Надбавка за стаж работы в районах Крайнего Севера, %</t>
  </si>
  <si>
    <t>по должностному окладу</t>
  </si>
  <si>
    <t>по выплатам компенсационного характера</t>
  </si>
  <si>
    <t>по выплатам стимулирующего характера</t>
  </si>
  <si>
    <t xml:space="preserve">Итого: </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</si>
  <si>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</si>
  <si>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</si>
  <si>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</si>
  <si>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</si>
  <si>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</si>
  <si>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Количество выплат в год на одного работника</t>
  </si>
  <si>
    <t>Размер 
выплаты 
(пособия) 
в месяц, руб.</t>
  </si>
  <si>
    <t>Наименование государственного внебюджетного фонда</t>
  </si>
  <si>
    <t>Размер базы 
для начисления страховых взносов, руб.</t>
  </si>
  <si>
    <t>Сумма 
взноса, 
руб.</t>
  </si>
  <si>
    <t>1</t>
  </si>
  <si>
    <t>1.1</t>
  </si>
  <si>
    <t>1.2</t>
  </si>
  <si>
    <t>1.3</t>
  </si>
  <si>
    <t>2</t>
  </si>
  <si>
    <t>3</t>
  </si>
  <si>
    <t>Размер одной выплаты, руб.</t>
  </si>
  <si>
    <t>Количество 
выплат в год</t>
  </si>
  <si>
    <t>Общая сумма выплат, руб. 
(гр. 3 x гр. 4)</t>
  </si>
  <si>
    <t>Наименование расходов</t>
  </si>
  <si>
    <t>Налоговая база, руб.</t>
  </si>
  <si>
    <t>Ставка налога, 
%</t>
  </si>
  <si>
    <t>Сумма исчисленного 
налога, подлежащего 
уплате, руб. 
(гр. 3 x гр. 4 / 100)</t>
  </si>
  <si>
    <t>Количество номеров</t>
  </si>
  <si>
    <t>Количество платежей в год</t>
  </si>
  <si>
    <t>Стоимость за единицу, руб.</t>
  </si>
  <si>
    <t>Количество 
услуг 
перевозки</t>
  </si>
  <si>
    <t>Цена услуги перевозки, 
руб.</t>
  </si>
  <si>
    <t>Сумма, руб. 
(гр. 3 x гр. 4)</t>
  </si>
  <si>
    <t>Размер потребления ресурсов</t>
  </si>
  <si>
    <t>Тариф 
(с учетом НДС), руб.</t>
  </si>
  <si>
    <t>Индексация, 
%</t>
  </si>
  <si>
    <t>Количество</t>
  </si>
  <si>
    <t>Ставка 
арендной 
платы</t>
  </si>
  <si>
    <t>Стоимость 
с учетом НДС, 
руб.</t>
  </si>
  <si>
    <t>Количество 
работ 
(услуг)</t>
  </si>
  <si>
    <t>Количество договоров</t>
  </si>
  <si>
    <t>Средняя стоимость, руб.</t>
  </si>
  <si>
    <t>Сумма, руб. 
(гр. 2 x гр. 3)</t>
  </si>
  <si>
    <t>Сумма, руб. 
(гр. 4 x гр. 3 x 
гр. 5)</t>
  </si>
  <si>
    <t>Стоимость 
услуг (работ), руб.</t>
  </si>
  <si>
    <t>Районный коэффициент</t>
  </si>
  <si>
    <t xml:space="preserve">Фонд оплаты труда в год, руб. </t>
  </si>
  <si>
    <t>Раздел 1. Поступления и выплаты</t>
  </si>
  <si>
    <t>за пределами планового периода</t>
  </si>
  <si>
    <t>x</t>
  </si>
  <si>
    <t>Доходы, всего:</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</si>
  <si>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</si>
  <si>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</si>
  <si>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</si>
  <si>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</si>
  <si>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</si>
  <si>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</si>
  <si>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</si>
  <si>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</si>
  <si>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</si>
  <si>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</si>
  <si>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</si>
  <si>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</si>
  <si>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</si>
  <si>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</si>
  <si>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</si>
  <si>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</si>
  <si>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</si>
  <si>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</si>
  <si>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</si>
  <si>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</si>
  <si>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</si>
  <si>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</si>
  <si>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</si>
  <si>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</si>
  <si>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</si>
  <si>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</si>
  <si>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</si>
  <si>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</si>
  <si>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уплата налогов, сборов и иных платежей, всего</t>
  </si>
  <si>
    <t>налог на имущество организаций и земельный налог</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</si>
  <si>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</si>
  <si>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</si>
  <si>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</si>
  <si>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</si>
  <si>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</si>
  <si>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</si>
  <si>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закупку научно-исследовательских и опытно-конструкторских работ</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</si>
  <si>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</si>
  <si>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</si>
  <si>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</si>
  <si>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</si>
  <si>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</si>
  <si>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налог на прибыль</t>
  </si>
  <si>
    <t>налог на добавленную стоимость</t>
  </si>
  <si>
    <t>прочие налоги, уменьшающие доход</t>
  </si>
  <si>
    <t>возврат в бюджет средств субсидии</t>
  </si>
  <si>
    <t>--------------------------------</t>
  </si>
  <si>
    <t>N п/п</t>
  </si>
  <si>
    <t>Коды строк</t>
  </si>
  <si>
    <t>за счет субсидий, предоставляемых на финансовое обеспечение выполнения государственного (муниципального) задания</t>
  </si>
  <si>
    <t>в соответствии с Федеральным законом N 44-ФЗ</t>
  </si>
  <si>
    <t>1.4.1.2</t>
  </si>
  <si>
    <t>за счет субсидий, предоставляемых в соответствии с абзацем вторым пункта 1 статьи 78.1 Бюджетного кодекса Российской Федерации</t>
  </si>
  <si>
    <t>1.4.2.1</t>
  </si>
  <si>
    <t>1.4.2.2</t>
  </si>
  <si>
    <t>за счет средств обязательного медицинского страхования</t>
  </si>
  <si>
    <t>1.4.4.1</t>
  </si>
  <si>
    <t>1.4.4.2</t>
  </si>
  <si>
    <t>за счет прочих источников финансового обеспечения</t>
  </si>
  <si>
    <t>1.4.5.1</t>
  </si>
  <si>
    <t>1.4.5.2</t>
  </si>
  <si>
    <t>в соответствии с Федеральным законом N 223-ФЗ</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</si>
  <si>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</si>
  <si>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</si>
  <si>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1.4</t>
  </si>
  <si>
    <t>1.4.1</t>
  </si>
  <si>
    <t>1.4.1.1.</t>
  </si>
  <si>
    <t>1.4.2</t>
  </si>
  <si>
    <t>1.4.3</t>
  </si>
  <si>
    <t>1.4.4</t>
  </si>
  <si>
    <t>1.4.5</t>
  </si>
  <si>
    <t>Единица измерения</t>
  </si>
  <si>
    <t>1.2. Фонд оплаты труда отдельных категорий работников бюджетной сферы, повышение оплаты труда которых предусмотрено указами Президента РФ, всего</t>
  </si>
  <si>
    <t>1.4. Среднесписочная численность работников учреждения (подразделения), с которыми заключены эффективные контракты</t>
  </si>
  <si>
    <t>1.4.2. Среднесписочная численность прочих работников учреждения (подразделения), с которыми заключены эффективные контракты</t>
  </si>
  <si>
    <t>1.5. Среднесписочная численность отдельных категорий работников бюджетной сферы, повышение оплаты труда которых предусмотрено указами Президента РФ, всего</t>
  </si>
  <si>
    <t>1.7. Средняя заработная плата, сложившаяся/прогнозируемая в отчетном периоде</t>
  </si>
  <si>
    <t>в том числе по категориям работников, повышение оплаты труда которых предусмотрено указами Президента РФ</t>
  </si>
  <si>
    <t>1.9. Отношение средней заработной платы, сложившейся/прогнозируемой в отчетном периоде, к средней заработной плате, необходимой для реализации указов Президента РФ</t>
  </si>
  <si>
    <t>2.1. Общая площадь объектов недвижимого имущества, закрепленная за учреждением (подразделением)</t>
  </si>
  <si>
    <t>м2</t>
  </si>
  <si>
    <t>2.1.2. Площадь недвижимого имущества в безвозмездном пользовании, не используемая для выполнения государственного задания</t>
  </si>
  <si>
    <t>2.3. Коэффициент износа основных средств (отношение величины износа основных средств на конец отчетного периода к стоимости основных средств учреждения на конец отчетного периода)</t>
  </si>
  <si>
    <t>2.4. Коэффициент обновления основных средств (отношение стоимости основных средств, поступивших за отчетный период, к общей стоимости основных средств учреждения на конец отчетного периода)</t>
  </si>
  <si>
    <t>за счет приносящей доход деятельности</t>
  </si>
  <si>
    <t>Код видов доходов</t>
  </si>
  <si>
    <t>приобретение товаров, работ, услуг в пользу граждан в целях их социального обеспечения</t>
  </si>
  <si>
    <t xml:space="preserve">   услуги связи</t>
  </si>
  <si>
    <t xml:space="preserve">   транспортные расходы</t>
  </si>
  <si>
    <t xml:space="preserve">   коммунальные услуги</t>
  </si>
  <si>
    <t xml:space="preserve">   арендная плата за пользование имуществом</t>
  </si>
  <si>
    <t xml:space="preserve">   прочие работы, услуги, всего</t>
  </si>
  <si>
    <t xml:space="preserve">     текущий   ремонт движимого имущества</t>
  </si>
  <si>
    <t xml:space="preserve">     текущий   ремонт недвижимого имущества</t>
  </si>
  <si>
    <t xml:space="preserve">      организация питания</t>
  </si>
  <si>
    <t xml:space="preserve">      медикаменты и перевязочные средства</t>
  </si>
  <si>
    <t xml:space="preserve">      горюче-смазочные материалы</t>
  </si>
  <si>
    <t xml:space="preserve">      продукты питания</t>
  </si>
  <si>
    <t xml:space="preserve">      мягкий инвентарь</t>
  </si>
  <si>
    <t xml:space="preserve">   увеличение стоимости материальных запасов, всего</t>
  </si>
  <si>
    <t xml:space="preserve">   увеличение стоимости основных средств</t>
  </si>
  <si>
    <t xml:space="preserve">   работы, услуги по содержанию имущества, всего</t>
  </si>
  <si>
    <t>дополнительные платные услуги</t>
  </si>
  <si>
    <t xml:space="preserve">из них:                           </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</si>
  <si>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</si>
  <si>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</si>
  <si>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1.1.1. Фонд оплаты труда руководителей учреждения (подразделения) и их заместителей и главных бухгалтеров</t>
  </si>
  <si>
    <t>1.3.1. Среднесписочная численность руководителей учреждения (подразделения) и их заместителей и главных бухгалтеров</t>
  </si>
  <si>
    <t>1.4.1. Среднесписочная численность руководителей учреждения (подразделения) и их заместителей и главных бухгалтеров, с которыми заключены эффективные контракты</t>
  </si>
  <si>
    <t>1.1. Фонд оплаты труда (с учетом ЕЖКВ), всего</t>
  </si>
  <si>
    <t>Планируемый объем предоставления имущества в пользование (в натуральных показателях)</t>
  </si>
  <si>
    <t>Объем планируемых поступлений, руб.</t>
  </si>
  <si>
    <t>Наименование услуги (работы)</t>
  </si>
  <si>
    <t>Сумма, руб.</t>
  </si>
  <si>
    <t>поступления от оказания услуг (выполнения работ) на платной основе и от иной приносящей доход деятельности</t>
  </si>
  <si>
    <t>Объем поступлений по одному договору</t>
  </si>
  <si>
    <t>1. Обоснования (расчеты) доходов</t>
  </si>
  <si>
    <t>1.1. Обоснование (расчет) доходов от собственности</t>
  </si>
  <si>
    <t>Наименование должности</t>
  </si>
  <si>
    <t>Итого по АУП:</t>
  </si>
  <si>
    <t>Вспомогательный персонал</t>
  </si>
  <si>
    <t>Итого по вспомогательному персоналу:</t>
  </si>
  <si>
    <t>Административно-управленческий персонал</t>
  </si>
  <si>
    <t>Основной персонал</t>
  </si>
  <si>
    <t>Итого по основному персоналу:</t>
  </si>
  <si>
    <t>2. Обоснования (расчеты) расходов</t>
  </si>
  <si>
    <t>Источник финансового обеспечения: ____________________________________________________</t>
  </si>
  <si>
    <t xml:space="preserve">1.2. Обоснование (расчет) доходов от оказания услуг (работ), компенсации затрат учреждений </t>
  </si>
  <si>
    <t>1.3. Обоснование (расчет) доходов от штрафов, пеней, иных сумм принудительного изъятия</t>
  </si>
  <si>
    <t>№ п/п</t>
  </si>
  <si>
    <t>Код аналитической группы вида источников финансирования дефицитов</t>
  </si>
  <si>
    <t>Объем планируемых выплат, руб.</t>
  </si>
  <si>
    <t>Код аналитической группы подвида доходов</t>
  </si>
  <si>
    <t>Наименование вида безвозмездных денежных поступлений</t>
  </si>
  <si>
    <t>Количество документов-оснований</t>
  </si>
  <si>
    <t>Наименование вида дохода</t>
  </si>
  <si>
    <t>2.1. Расчеты (обоснования) расходов на выплаты персоналу</t>
  </si>
  <si>
    <t>2.1.1. Расчеты (обоснования) расходов на оплату труда</t>
  </si>
  <si>
    <t>2.1.2. Обоснования (расчеты) выплат персоналу при направлении в служебные командировки</t>
  </si>
  <si>
    <t>2.1.3. Расчеты (обоснования) выплат персоналу по уходу за ребенком</t>
  </si>
  <si>
    <t>2.2. Расчеты (обоснования) расходов на социальные и иные выплаты населению</t>
  </si>
  <si>
    <t>2.3. Расчет (обоснование) расходов на уплату налогов, сборов и иных платежей</t>
  </si>
  <si>
    <t>2.3.1. Расчет (обоснование) расходов на уплату налога на имущество организаций и земельный налог</t>
  </si>
  <si>
    <t>2.3.2. Расчет (обоснование) расходов на уплату иных налогов (включаемых в состав расходов) в бюджеты бюджетной системы Российской Федерации, а также государственной пошлины</t>
  </si>
  <si>
    <t>2.3.3. Расчет (обоснование) расходов на уплату штрафов (в том числе административных), пеней, иных платежей</t>
  </si>
  <si>
    <t>2.4. Расчет (обоснование) расходов на безвозмездные перечисления организациям</t>
  </si>
  <si>
    <t>2.5. Расчет (обоснование) прочих расходов (кроме расходов на закупку товаров, работ, услуг)</t>
  </si>
  <si>
    <t>2.6. Расчет (обоснование) расходов на закупку товаров, работ, услуг</t>
  </si>
  <si>
    <t>2.6.1. Расчет (обоснование) расходов на оплату услуг связи</t>
  </si>
  <si>
    <t>2.6.2. Расчет (обоснование) расходов на оплату транспортных услуг</t>
  </si>
  <si>
    <t>2.6.3. Расчет (обоснование) расходов на оплату коммунальных услуг</t>
  </si>
  <si>
    <t>2.6.4. Расчет (обоснование) расходов на оплату аренды имущества</t>
  </si>
  <si>
    <t>2.6.5. Расчет (обоснование) расходов на оплату работ, услуг по содержанию имущества</t>
  </si>
  <si>
    <t>2.6.6. Расчет (обоснование) расходов на оплату прочих работ, услуг</t>
  </si>
  <si>
    <t>2.6.7. Расчет (обоснование) расходов на приобретение основных средств</t>
  </si>
  <si>
    <t>2.7. Расчет (обоснование) прочих выплат</t>
  </si>
  <si>
    <t>2.2.1.Расчеты (обоснования) расходов на пособия, компенсации и иные социальные выплаты гражданам, кроме публичных нормативных обязательств</t>
  </si>
  <si>
    <t>2.2.2.Расчеты (обоснования) расходов на приобретение товаров, работ, услуг в пользу граждан в целях их социального обеспечения</t>
  </si>
  <si>
    <t>Количество 
товаров (работ, услуг), ед.</t>
  </si>
  <si>
    <t>Количество договоров, ед.</t>
  </si>
  <si>
    <t xml:space="preserve">Итого по источнику финансового обеспечения: </t>
  </si>
  <si>
    <t>Средняя численность работников, получающих пособие</t>
  </si>
  <si>
    <t>Ставка (тариф) платы за использование имущества за единицу (объект, кв. м), руб.</t>
  </si>
  <si>
    <t>1.5. Обоснование (расчет) доходов от безвозмездных денежных поступлений</t>
  </si>
  <si>
    <t>1.7. Обоснование (расчет) доходов от операций с активами</t>
  </si>
  <si>
    <t>1.8. Обоснование (расчет) прочих поступлений</t>
  </si>
  <si>
    <t>Ставка (тариф) платы за единицу услуги  (работы), руб.</t>
  </si>
  <si>
    <t>Планируемый объем оказания услуг (выполнения работ), ед.</t>
  </si>
  <si>
    <t>прочие поступления</t>
  </si>
  <si>
    <t>Цена за единицу, руб.</t>
  </si>
  <si>
    <t>Планируемый объем реализации имущества,ед.</t>
  </si>
  <si>
    <t>Средний объем поступлений по одному документу</t>
  </si>
  <si>
    <t>2.1.4. Расчеты (обоснования) иных выплат персоналу учреждений, за исключением фонда оплаты труда</t>
  </si>
  <si>
    <t>Средний размер 
выплаты, руб.</t>
  </si>
  <si>
    <t>1.6. Обоснование (расчет) поступлений от субсидии на иные цели, субсидии на осуществление капитальных вложений</t>
  </si>
  <si>
    <t>2.6.6. Расчет (обоснование) расходов на страхование</t>
  </si>
  <si>
    <t>Объем поступлений, руб.</t>
  </si>
  <si>
    <t>Стоимость 
работ (услуг) всего, 
руб.</t>
  </si>
  <si>
    <t>Стоимость 
работ (услуг) за единицу, 
руб.</t>
  </si>
  <si>
    <t>&lt;15&gt; Обоснования (расчеты) к плану финансово-хозяйственной деятельности государственного учреждения формируются отдельно по годам.</t>
  </si>
  <si>
    <t>1.9. Обоснование (расчет) налогов, уменьшающих доход</t>
  </si>
  <si>
    <t>1.2.1. Расчет плановых поступлений в виде субсидии на финансовое обеспечение выполнения  государственного задания</t>
  </si>
  <si>
    <t>0001</t>
  </si>
  <si>
    <t>0002</t>
  </si>
  <si>
    <t>расходы на выплаты военнослужащим и сотрудникам, имеющим специальные звания, зависящие от размера денежного довольствия</t>
  </si>
  <si>
    <t>иные выплаты населению</t>
  </si>
  <si>
    <t>гранты, предоставляемые бюджетным учреждениям</t>
  </si>
  <si>
    <t>гранты, предоставляемые автономным учреждениям</t>
  </si>
  <si>
    <t>гранты, предоставляемые иным некоммерческим организациям (за исключением бюджетных и автомомных учреждений)</t>
  </si>
  <si>
    <t>1.3.1</t>
  </si>
  <si>
    <t>1.3.2</t>
  </si>
  <si>
    <t xml:space="preserve">в соответствии с Федеральным законом N 223-ФЗ </t>
  </si>
  <si>
    <t>26310.1</t>
  </si>
  <si>
    <t>26421.1</t>
  </si>
  <si>
    <t>26430.1</t>
  </si>
  <si>
    <t>26451.1</t>
  </si>
  <si>
    <t>4.1</t>
  </si>
  <si>
    <t>Код по БК РФ &lt;3&gt;</t>
  </si>
  <si>
    <t>Остаток средств на начало текущего финансового года &lt;4&gt;</t>
  </si>
  <si>
    <t xml:space="preserve">    &lt;3&gt; В графе 3 отражаются:
    по  строкам  1100  -  1900  - коды аналитической группы подвида доходов бюджетов классификации доходов бюджетов;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2800 -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</si>
  <si>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&lt;4&gt;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
</t>
  </si>
  <si>
    <t>Остаток средств на конец текущего финансового года &lt;4&gt;</t>
  </si>
  <si>
    <t>прочие поступления, всего &lt;5&gt;</t>
  </si>
  <si>
    <t xml:space="preserve">&lt;5&gt;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
</t>
  </si>
  <si>
    <t>расходы на закупку товаров, работ, услуг, всего &lt;6&gt;</t>
  </si>
  <si>
    <t>&lt;6&gt;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</si>
  <si>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специальные расходы</t>
  </si>
  <si>
    <t>Выплаты, уменьшающие доход, всего &lt;7&gt;</t>
  </si>
  <si>
    <t>&lt;7&gt; Показатель отражается со знаком "минус".</t>
  </si>
  <si>
    <t>Прочие выплаты, всего &lt;8&gt;</t>
  </si>
  <si>
    <t xml:space="preserve">&lt;8&gt;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
</t>
  </si>
  <si>
    <t>Раздел 2. Сведения по выплатам на закупки товаров, работ, услуг&lt;9&gt;</t>
  </si>
  <si>
    <t>&lt;9&gt;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</si>
  <si>
    <t>Код по бюджетной классификации Российской Федерации &lt;9.1&gt;</t>
  </si>
  <si>
    <t>Уникальный код &lt;9.2&gt;</t>
  </si>
  <si>
    <t>4.2</t>
  </si>
  <si>
    <t>Выплаты на закупку товаров, работ, услуг, всего &lt;10&gt;</t>
  </si>
  <si>
    <t>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 июля 2011 г. N 223-ФЗ "О закупках товаров, работ, услуг отдельными видами юридических лиц" (далее - Федеральный закон N 223-ФЗ) &lt;11&gt;</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</si>
  <si>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&lt;11&gt;</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</si>
  <si>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&lt;12&gt;</t>
  </si>
  <si>
    <t>из них &lt;9.1&gt;:</t>
  </si>
  <si>
    <t>26310.2</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</si>
  <si>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&lt;12&gt;</t>
  </si>
  <si>
    <t>в соответствии с Федеральным законом N 223-ФЗ &lt;13&gt;</t>
  </si>
  <si>
    <t>за счет субсидий, предоставляемых на осуществление капитальных вложений &lt;14&gt;</t>
  </si>
  <si>
    <t>из них &lt;9.2&gt;:</t>
  </si>
  <si>
    <t>26421.2</t>
  </si>
  <si>
    <t>&lt;9.1&gt;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</si>
  <si>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&lt;9.2&gt;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</si>
  <si>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&lt;10&gt;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</si>
  <si>
    <t>&lt;11&gt;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</si>
  <si>
    <t>&lt;12&gt; Указывается сумма закупок товаров, работ, услуг, осуществляемых в соответствии с Федеральным законом N 44-ФЗ и Федеральным законом N 223-ФЗ.</t>
  </si>
  <si>
    <t>&lt;13&gt; Государственным (муниципальным) бюджетным учреждением показатель не формируется.</t>
  </si>
  <si>
    <t>&lt;14&gt; Указывается сумма закупок товаров, работ, услуг, осуществляемых в соответствии с Федеральным законом N 44-ФЗ.</t>
  </si>
  <si>
    <t>26451.2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</si>
  <si>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</si>
  <si>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 xml:space="preserve">1.2.2. Расчет плановых поступлений от оказания дополнительных платных услуг (выполнения работ) </t>
  </si>
  <si>
    <t xml:space="preserve">2.1.5. Расчеты (обоснования) страховых взносов на обязательное пенсионное страхование, на обязательное социальное страхование на случай временной нетрудоспособности и в связи с материнством, на обязательное социальное страхование от несчастных случаев на производстве и профессиональных заболеваний, на обязательное медицинское страхование
</t>
  </si>
  <si>
    <t>с применением пониженных тарифов взносов  для отдельных категорий плательщиков</t>
  </si>
  <si>
    <t>Страховые взносы на обязательное пенсионное страхование, на обязательное социальное страхование на случай временной нетрудоспособности и в связи с материнством, на обязательное медицинское страхование, всего</t>
  </si>
  <si>
    <t>по ставке 30,0%</t>
  </si>
  <si>
    <t>по ставке 15,1%</t>
  </si>
  <si>
    <t>Дополнительные тарифы на ОПС в установленных случаях проведения специальной оценки условий труда для отдельных категорий плательщиков, производящих выплаты физическим лицам, которые имеют право на досрочное назначение страховой пенсии</t>
  </si>
  <si>
    <t>4</t>
  </si>
  <si>
    <t>5</t>
  </si>
  <si>
    <t>6</t>
  </si>
  <si>
    <t>7</t>
  </si>
  <si>
    <t>8</t>
  </si>
  <si>
    <t>Остаток средств на начало текущего финансового года</t>
  </si>
  <si>
    <t>Остаток средств на конец текущего финансового года</t>
  </si>
  <si>
    <t>в том числе:
доходы от собственности, всего</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</si>
  <si>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</si>
  <si>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 xml:space="preserve">прочие поступления, всего </t>
  </si>
  <si>
    <t>в том числе:
на выплаты персоналу, всего</t>
  </si>
  <si>
    <t>в том числе:
оплата труда</t>
  </si>
  <si>
    <t>в том числе:
на выплаты по оплате труда</t>
  </si>
  <si>
    <t>в том числе:
на оплату труда стажеров</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</si>
  <si>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</si>
  <si>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</si>
  <si>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 xml:space="preserve">расходы на закупку товаров, работ, услуг, всего </t>
  </si>
  <si>
    <t>в том числе:
закупку научно-исследовательских и опытно-конструкторских работ</t>
  </si>
  <si>
    <t>услуги связи</t>
  </si>
  <si>
    <t>коммунальные услуги</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</si>
  <si>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</si>
  <si>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</si>
  <si>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</si>
  <si>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</si>
  <si>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в том числе:
приобретение объектов недвижимого имущества государственными (муниципальными) учреждениями</t>
  </si>
  <si>
    <t xml:space="preserve">Выплаты, уменьшающие доход, всего </t>
  </si>
  <si>
    <t xml:space="preserve">в том числе:
налог на прибыль </t>
  </si>
  <si>
    <t xml:space="preserve">прочие налоги, уменьшающие доход </t>
  </si>
  <si>
    <t xml:space="preserve">Прочие выплаты, всего </t>
  </si>
  <si>
    <t>Справочно к разделу 1. Поступления и выплаты</t>
  </si>
  <si>
    <t xml:space="preserve">Код по бюджетной классификации Российской Федерации </t>
  </si>
  <si>
    <t>Всего</t>
  </si>
  <si>
    <t xml:space="preserve">Субсидии на финансовое обеспечение выполнения государственного (муниципального) задания </t>
  </si>
  <si>
    <t>Субсидии, предоставляемые в соответствии с абзацем вторым пункта 1 статьи 78.1 БК РФ</t>
  </si>
  <si>
    <t>Субсидии на осуществление капитальных вложений</t>
  </si>
  <si>
    <t>Поступления от оказания услуг (выполнения работ) на платной основе и от иной приносящей доход деятельности</t>
  </si>
  <si>
    <t>в том числе гранты</t>
  </si>
  <si>
    <t>9</t>
  </si>
  <si>
    <t>гранты, предоставляемые иным некоммерческим организациям 
(за исключением бюджетных и автономных учреждений)</t>
  </si>
  <si>
    <t>в том числе :</t>
  </si>
  <si>
    <t>закупку энергетических ресурсов</t>
  </si>
  <si>
    <t>2.6.8. Расчет (обоснование) расходов на приобретение материальных запасов*</t>
  </si>
  <si>
    <t>*К расчету прилагаются дополнительные обоснования расходов на приобретение продуктов питания (с указанием норм питания в соответствии с НПА, устанавливающим нормы питания), одежды, обуви, мягкого инвентаря, канцелярских, строительных, моющих средств и др. расходов</t>
  </si>
  <si>
    <t>Приложение № 2
к Порядку составления и утверждения плана финансово-хозяйственной деятельности государственных бюджетных и автономных учреждений, в отношении которых Министерство образования и науки Мурманской области осуществляет функции и полномочия учредителя, утвержденному приказом  Министерства образования и науки Мурманской области от 20.01.2023 № 59</t>
  </si>
  <si>
    <t>УТВЕРЖДАЮ:</t>
  </si>
  <si>
    <t>И.о. ректора</t>
  </si>
  <si>
    <t>20</t>
  </si>
  <si>
    <t>Наименование учреждения</t>
  </si>
  <si>
    <t>ГАУДПО МО "Институт развития образования"</t>
  </si>
  <si>
    <t>по Сводному</t>
  </si>
  <si>
    <t>реестру</t>
  </si>
  <si>
    <t xml:space="preserve">Наименование органа, осуществляющего функции и полномочия учредителя </t>
  </si>
  <si>
    <t>Министерство образования и науки Мурманской области</t>
  </si>
  <si>
    <t>Глава по БК</t>
  </si>
  <si>
    <t>ИНН</t>
  </si>
  <si>
    <t>5191501759</t>
  </si>
  <si>
    <t>КПП</t>
  </si>
  <si>
    <t>519001001</t>
  </si>
  <si>
    <t>по ОКЕИ</t>
  </si>
  <si>
    <t>Юридический адрес учреждения</t>
  </si>
  <si>
    <t>183035, Мурманская область, г.Мурманск, ул.Инженерная, д.2А</t>
  </si>
  <si>
    <t>Адрес фактического местонахождения учреждения</t>
  </si>
  <si>
    <t>Сумма, руб. (с точностью до двух знаков после запятой: 0,00)</t>
  </si>
  <si>
    <t>внебюджетные источники</t>
  </si>
  <si>
    <t>штрафы за нарушение обязательств по договорам</t>
  </si>
  <si>
    <t>средства областного бюджета</t>
  </si>
  <si>
    <t>средства федерального бюджета</t>
  </si>
  <si>
    <t>средства Резервного фонда правительства МО</t>
  </si>
  <si>
    <t>в том числе по КЭК</t>
  </si>
  <si>
    <t>социальные пособия и компенсации персоналу в денежной форме</t>
  </si>
  <si>
    <t>транспортные услуги</t>
  </si>
  <si>
    <t>Раздел 4. Перечень мероприятий по повышению эффективности деятельности учреждения</t>
  </si>
  <si>
    <t>Затраты, необходимые на проведение мероприятия, тыс. руб</t>
  </si>
  <si>
    <t>1. Повышение эффективности управления и кадрового потенциала учреждения</t>
  </si>
  <si>
    <t>Повышение квалификации сотрудников АУП</t>
  </si>
  <si>
    <t>в течение года</t>
  </si>
  <si>
    <t>повышение эффективности кадрового потенциала</t>
  </si>
  <si>
    <t>уменьшение общехозяйственных расходов</t>
  </si>
  <si>
    <t>Списание устаревшего и пришедшего в негодность имущества</t>
  </si>
  <si>
    <t>освобождение помещений,сокращение расходов на содержание имущества</t>
  </si>
  <si>
    <t>улучшение качества образовательного процесса</t>
  </si>
  <si>
    <t>4. Направления оптимизации расходов учреждения</t>
  </si>
  <si>
    <t>Экономия топливно-энергетических ресурсов</t>
  </si>
  <si>
    <r>
      <rPr>
        <b/>
        <sz val="10"/>
        <color indexed="8"/>
        <rFont val="Times New Roman"/>
        <family val="1"/>
        <charset val="204"/>
      </rPr>
      <t xml:space="preserve">Ответственное должностное лицо:  </t>
    </r>
    <r>
      <rPr>
        <sz val="10"/>
        <color indexed="8"/>
        <rFont val="Times New Roman"/>
        <family val="1"/>
        <charset val="204"/>
      </rPr>
      <t>главный бухгалтер</t>
    </r>
  </si>
  <si>
    <t>Т.Н. Карпунина</t>
  </si>
  <si>
    <t>Ректор</t>
  </si>
  <si>
    <t>Проректор</t>
  </si>
  <si>
    <t>Помощник ректора</t>
  </si>
  <si>
    <t>Главный бухгалтер</t>
  </si>
  <si>
    <t>Зам.главного бухгалтера</t>
  </si>
  <si>
    <t>Директор центра</t>
  </si>
  <si>
    <t>Начальник отдела</t>
  </si>
  <si>
    <t xml:space="preserve">Зам.директора </t>
  </si>
  <si>
    <t>Руководитель</t>
  </si>
  <si>
    <t>Помощник руководителя</t>
  </si>
  <si>
    <t>Декан</t>
  </si>
  <si>
    <t>Зав.кафедрой</t>
  </si>
  <si>
    <t>Доцент</t>
  </si>
  <si>
    <t>Старший преподаватель</t>
  </si>
  <si>
    <t>Ведущий бухгалтер</t>
  </si>
  <si>
    <t>Спец.по УМР</t>
  </si>
  <si>
    <t>Ведущий аналитик</t>
  </si>
  <si>
    <t>Аналитик</t>
  </si>
  <si>
    <t>Методист</t>
  </si>
  <si>
    <t>Инженер по защите информации</t>
  </si>
  <si>
    <t>Пресс-секретарь</t>
  </si>
  <si>
    <t>Тьютор</t>
  </si>
  <si>
    <t>Главный системный администратор</t>
  </si>
  <si>
    <t>Инженер-электроник</t>
  </si>
  <si>
    <t>Электроник</t>
  </si>
  <si>
    <t>Программист</t>
  </si>
  <si>
    <t>Спец.по охране труда</t>
  </si>
  <si>
    <t>Редактор</t>
  </si>
  <si>
    <t>Спец.по связям с общественностью</t>
  </si>
  <si>
    <t>Спец.по ОМО</t>
  </si>
  <si>
    <t>Ведущий программист</t>
  </si>
  <si>
    <t>Главный менеджер</t>
  </si>
  <si>
    <t>Заведующий хозяйством</t>
  </si>
  <si>
    <t>Техник</t>
  </si>
  <si>
    <t>Дежурный по этажу</t>
  </si>
  <si>
    <t>Гардеробщик</t>
  </si>
  <si>
    <t>Уборщик служ.помещ.</t>
  </si>
  <si>
    <t>Сторож</t>
  </si>
  <si>
    <t>Дворник</t>
  </si>
  <si>
    <t>Рабочий по КОРЗ</t>
  </si>
  <si>
    <t>Итого при полном укомплектовании штата</t>
  </si>
  <si>
    <t>Ожидаемая экономия по вакантным должностям и временной нетрудоспособности</t>
  </si>
  <si>
    <t>Субсидия на выполнение госзадания</t>
  </si>
  <si>
    <t>Плата за обучение по доп.программам повышения квалификации</t>
  </si>
  <si>
    <t>150</t>
  </si>
  <si>
    <t>130</t>
  </si>
  <si>
    <t>см.Приложение 1</t>
  </si>
  <si>
    <t>257</t>
  </si>
  <si>
    <t>1000</t>
  </si>
  <si>
    <t>Сувенирная продукция</t>
  </si>
  <si>
    <t>Затраты на сопровождение АИС "Электронный детский сад" и "Электронная школа"</t>
  </si>
  <si>
    <t>Оплата по договорам ГПХ</t>
  </si>
  <si>
    <t>Частичная оплата за водоснабжение и вывоз ТКО</t>
  </si>
  <si>
    <t>Частичная оплата за ТЭР</t>
  </si>
  <si>
    <t>Оплата грузоперевозок</t>
  </si>
  <si>
    <t>244 (221)</t>
  </si>
  <si>
    <t>244 (222)</t>
  </si>
  <si>
    <t>244,247 (223)</t>
  </si>
  <si>
    <t>244 (225)</t>
  </si>
  <si>
    <t>244 (226)</t>
  </si>
  <si>
    <t>244 (310)</t>
  </si>
  <si>
    <t>244 (344,345,346,349)</t>
  </si>
  <si>
    <t>851 (291)</t>
  </si>
  <si>
    <t>119 (213)</t>
  </si>
  <si>
    <t>Наименование затрат</t>
  </si>
  <si>
    <t>ед.изм.</t>
  </si>
  <si>
    <t xml:space="preserve">количество </t>
  </si>
  <si>
    <t xml:space="preserve">расчет </t>
  </si>
  <si>
    <t>сумма</t>
  </si>
  <si>
    <t>Затраты на оплату труда с начислениями на выплаты по оплате труда в том числе:</t>
  </si>
  <si>
    <t>Оплата труда с начислениями</t>
  </si>
  <si>
    <t>материальная помощь педработникам</t>
  </si>
  <si>
    <t>чел</t>
  </si>
  <si>
    <t>материальная помощь АУП</t>
  </si>
  <si>
    <t>пособие по временной нетрудоспособности за счет работодателя</t>
  </si>
  <si>
    <t>сохраняемый заработок на период трудоустройства,больничные листы уволенным</t>
  </si>
  <si>
    <t>выплат</t>
  </si>
  <si>
    <t>компенсационная выплата до 3-х лет</t>
  </si>
  <si>
    <t>отменена</t>
  </si>
  <si>
    <t>Затраты на приобретение услуг связи в т.ч.</t>
  </si>
  <si>
    <t xml:space="preserve">предоставление абонентской линии </t>
  </si>
  <si>
    <t>шт</t>
  </si>
  <si>
    <t>5100,3*12</t>
  </si>
  <si>
    <t>услуги телефонной связи (местной, внутризоновой, междугородней телефонной связи)</t>
  </si>
  <si>
    <t>мес.</t>
  </si>
  <si>
    <t>10068,39*12</t>
  </si>
  <si>
    <t xml:space="preserve">услуги почтовой связи           </t>
  </si>
  <si>
    <t>3500*12</t>
  </si>
  <si>
    <t>выделенный доступ в сети интернет</t>
  </si>
  <si>
    <t xml:space="preserve">сотовая связь </t>
  </si>
  <si>
    <t>мес</t>
  </si>
  <si>
    <t>350*12</t>
  </si>
  <si>
    <t>продление домена</t>
  </si>
  <si>
    <t>кв</t>
  </si>
  <si>
    <t>400*4</t>
  </si>
  <si>
    <t>Затраты на приобретение транспортных услуг в т.ч.</t>
  </si>
  <si>
    <t>доставка грузов</t>
  </si>
  <si>
    <t>1000*5</t>
  </si>
  <si>
    <t>найм транспортных средств</t>
  </si>
  <si>
    <t>оплата проезда работников в служебных целях (проездные)</t>
  </si>
  <si>
    <t>Затраты на приобретение коммунальных услуг в т.ч.</t>
  </si>
  <si>
    <t>электроснабжение</t>
  </si>
  <si>
    <t>тыс.кВт</t>
  </si>
  <si>
    <t>теплоснабжение</t>
  </si>
  <si>
    <t>Гкал</t>
  </si>
  <si>
    <t>водоснабжение</t>
  </si>
  <si>
    <t>куб.м.</t>
  </si>
  <si>
    <t>водоотведение</t>
  </si>
  <si>
    <t>сброс загрязняющих в-в</t>
  </si>
  <si>
    <t>усл.</t>
  </si>
  <si>
    <t>вывоз твердых бытовых отходов</t>
  </si>
  <si>
    <t>Затраты на содержание недвижимого имущества в т.ч.</t>
  </si>
  <si>
    <t>договора ГПХ по содержанию недвижимого имущества</t>
  </si>
  <si>
    <t xml:space="preserve">проведение текущего ремонта недвижимого имущества </t>
  </si>
  <si>
    <t>кв.м</t>
  </si>
  <si>
    <t xml:space="preserve">дератизация-дезинсекция помещений, зданий </t>
  </si>
  <si>
    <t>квартал</t>
  </si>
  <si>
    <t>демеркуризация (обезвреживание) ртутьсодержащих отходов</t>
  </si>
  <si>
    <t>вывоз строительного мусора</t>
  </si>
  <si>
    <t>1*10000</t>
  </si>
  <si>
    <t xml:space="preserve">охрана недвижимого имущества, в том числе вневедомственная, обеспечение пожарной безопасности, мониторинг систем охранно-пожарной сигнализации(кол-во объектов) </t>
  </si>
  <si>
    <t>техническое обслуживание электросети</t>
  </si>
  <si>
    <t>7155*12</t>
  </si>
  <si>
    <t>Затраты на содержание особо ценного движимого имущества в т.ч.</t>
  </si>
  <si>
    <t xml:space="preserve">техническое обслуживание и регламентно-профилактический ремонт систем охранно-тревожной сигнализации </t>
  </si>
  <si>
    <t>Затраты на прочие общехозяйственные нужды в т.ч.</t>
  </si>
  <si>
    <t>техническое обслуживание - испытание средств электрической защиты, ТО пожарного оборудования(зарядка огнетушителей, испытание рукавов)</t>
  </si>
  <si>
    <t>Охрана Росгвардией "тревожная кнопка"</t>
  </si>
  <si>
    <t>12*8650,5</t>
  </si>
  <si>
    <t>подписка на периодические издания</t>
  </si>
  <si>
    <t>12*2000</t>
  </si>
  <si>
    <t>текущий ремонт движимого имущества</t>
  </si>
  <si>
    <t>работ</t>
  </si>
  <si>
    <t>очистка крыши от снега и сосулек</t>
  </si>
  <si>
    <t>заправка картриджей</t>
  </si>
  <si>
    <t>сопровождение программ бухгалтерского учета</t>
  </si>
  <si>
    <t>8400*12</t>
  </si>
  <si>
    <t xml:space="preserve">обслуживание информационно-правовых программ </t>
  </si>
  <si>
    <t>8333,34*12</t>
  </si>
  <si>
    <t xml:space="preserve">медицинские осмотры прочего персонала </t>
  </si>
  <si>
    <t>компенсация расходов на медкомисию при приеме на работу</t>
  </si>
  <si>
    <t>3*5000</t>
  </si>
  <si>
    <t>налог на имущество, земельный налог</t>
  </si>
  <si>
    <t>прочие расходы и услуги на нужды учреждения согласно обоснования 6.6. Приложения 3</t>
  </si>
  <si>
    <t>переподготовка и повышение квалификации  работников</t>
  </si>
  <si>
    <t>5000*5</t>
  </si>
  <si>
    <t>затраты на проживание работников, направляемых в командировку</t>
  </si>
  <si>
    <t>10000*5</t>
  </si>
  <si>
    <t>затраты на суточные работников, направляемых в командировку</t>
  </si>
  <si>
    <t>чел\сут</t>
  </si>
  <si>
    <t xml:space="preserve">оплата услуг по дезинфекции помещений </t>
  </si>
  <si>
    <t>канцелярские товары, расходные материалы</t>
  </si>
  <si>
    <t>моющие и чистящие, дезинфицирующие средства личной гииены</t>
  </si>
  <si>
    <t>строительные материалы</t>
  </si>
  <si>
    <t>160*200</t>
  </si>
  <si>
    <t>погрузочные работы</t>
  </si>
  <si>
    <t>600*6</t>
  </si>
  <si>
    <t>спецодежда,обувь и мягкий инвентарь для работников</t>
  </si>
  <si>
    <t>500*100</t>
  </si>
  <si>
    <t>прочий хоз.инвентарь, лампы</t>
  </si>
  <si>
    <t>реклама, объявления в СМИ</t>
  </si>
  <si>
    <t>дог</t>
  </si>
  <si>
    <t>1*50000</t>
  </si>
  <si>
    <t>программное обеспечение, средства криптозащиты</t>
  </si>
  <si>
    <t>90000*2</t>
  </si>
  <si>
    <t>договора ГПХ</t>
  </si>
  <si>
    <t>3980,4*2500</t>
  </si>
  <si>
    <t>Затраты на проведение мероприятий (конкурсы,семинары,конференции)</t>
  </si>
  <si>
    <t>Призовая продукция</t>
  </si>
  <si>
    <t>Вознаграждение победителям конкурсов</t>
  </si>
  <si>
    <t>Проживание,проезд участников конференции</t>
  </si>
  <si>
    <t xml:space="preserve">Оформление помещений </t>
  </si>
  <si>
    <t>Прочие расходы на конференции,семинары,конкурсы</t>
  </si>
  <si>
    <r>
      <t>Учебные расходы</t>
    </r>
    <r>
      <rPr>
        <b/>
        <sz val="8"/>
        <color indexed="8"/>
        <rFont val="Times New Roman"/>
        <family val="1"/>
        <charset val="204"/>
      </rPr>
      <t xml:space="preserve"> (в соответствии с Законом Мурманской области от 19.12.2005 № 706-01-ЗМО)</t>
    </r>
  </si>
  <si>
    <t>Приобретение книгоиздательской продукции и подписка на периодические издания</t>
  </si>
  <si>
    <t xml:space="preserve">Учебная литература и средства обучения </t>
  </si>
  <si>
    <t>Интернет,услуги телефонной связи</t>
  </si>
  <si>
    <t>Приобретение канцелярских принадлежностей,книжной,иной печатной продукции на бумажных и иных носителях</t>
  </si>
  <si>
    <t>Приобретение оргтехники для ППС, мебели для аудиторий</t>
  </si>
  <si>
    <t>Суточные</t>
  </si>
  <si>
    <t>сут</t>
  </si>
  <si>
    <t>Наем жилых помещений</t>
  </si>
  <si>
    <t>Проезд в командировку</t>
  </si>
  <si>
    <t>Повышение квалификации</t>
  </si>
  <si>
    <t>10000*15</t>
  </si>
  <si>
    <t xml:space="preserve">Средства от приносящей доход деятельности </t>
  </si>
  <si>
    <t>111 211</t>
  </si>
  <si>
    <t>111 266</t>
  </si>
  <si>
    <t>4+37+2</t>
  </si>
  <si>
    <t>Внедрение целевой модели цифровой образовательной среды в ОО и ПОО</t>
  </si>
  <si>
    <t>Оплата стоимости проезда и провоза багажа к месту использования отпуска (отдыха) и обратно</t>
  </si>
  <si>
    <t>Модернизация, эксплуатация и сопровождение АИС для предоставления государственных и муниципальных услуг в сфере образования и науки в электронном виде</t>
  </si>
  <si>
    <t xml:space="preserve">Организация и проведение государственной итоговой аттестации по образовательным программам основного общего и среднего общего образования, выплата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контрольных работ для обучающихся 9-х классов, осваивающих образовательные программы основного общего образования, по контрольным измерительным материалам и технологии проведения основного государственного экзамена
</t>
  </si>
  <si>
    <t>Оснащение (обновление МТБ) оборудованием, средствами обучения и воспитания ОО, в том числе образовательную деятельность по адаптированным основным ООП</t>
  </si>
  <si>
    <t>Организация и проведение мероприятий, приуроченных к началу нового учебного года, к профессиональным праздникам, и других мероприятий в сфере образования</t>
  </si>
  <si>
    <t>Источник финансового обеспечения: Средства субсидии на выполнение госзадания</t>
  </si>
  <si>
    <t>Затраты на проведение ГИА(обеспечение видеозаписи ГИА,договор с ПАО "Ростелеком")</t>
  </si>
  <si>
    <t>Организация и проведение мероприятий,приуроченных к началу нового учебного года,к профессиональным праздникам,и других мероприятий в сфере образования (аренда и оформление помещений,услуги кейтеринга)</t>
  </si>
  <si>
    <t>Затраты на проведение ГИА (ремонт и обслуживание оргтехники)</t>
  </si>
  <si>
    <t>Проезд,проживание</t>
  </si>
  <si>
    <t>112 (214)</t>
  </si>
  <si>
    <t>Оплата льготного проезда к месту проведения отпуска и обратно</t>
  </si>
  <si>
    <t>Компенсация командиовочных расходов привлекаемых экспертов ФИПИ</t>
  </si>
  <si>
    <t>Закупка канцтоваров ,бумаги и баннеров для мероприятий (кэк 346)</t>
  </si>
  <si>
    <t>Закупка сувенирной и призовой продукции (кэк 349)</t>
  </si>
  <si>
    <t>Источник финансового обеспечения:  Субсидии на иные цели (затраты на ГИА)</t>
  </si>
  <si>
    <t>Источник финансового обеспечения: Субсидии на иные цели</t>
  </si>
  <si>
    <t>Источник финансового обеспечения: Субсидия на выполнение госзадания</t>
  </si>
  <si>
    <t>Источник финансового обеспечения: Средства от приносящей доход деятельности</t>
  </si>
  <si>
    <t>Расходные материалы</t>
  </si>
  <si>
    <t xml:space="preserve">Итого </t>
  </si>
  <si>
    <t>Стрельская Н.И.</t>
  </si>
  <si>
    <t>Ведущий спец. по УМР</t>
  </si>
  <si>
    <t>Старший методист</t>
  </si>
  <si>
    <t>Уплата штрафов (в том числе административных), пеней, иных платежей</t>
  </si>
  <si>
    <t>Почтовая связь</t>
  </si>
  <si>
    <t>Ремонт и обслуживание оргтехники</t>
  </si>
  <si>
    <t>Обновление мат-тех базы образовательных учреждений для внедрения ЦОС и развития цифровых навыков обучающихся</t>
  </si>
  <si>
    <t>Обновление мат-тех базы  оборудованием, средствами обучения и воспитания ОО, в том числе осуществляющих ОД по адаптированным основным ОП</t>
  </si>
  <si>
    <t xml:space="preserve">Источник финансового обеспечения: Субсидия на иные цели  </t>
  </si>
  <si>
    <t>Закупка расходных материалов (кэк 346) (нац.проект)</t>
  </si>
  <si>
    <t>Материальные запасы для строительных работ, которые не связаны с капвложениями</t>
  </si>
  <si>
    <t>750</t>
  </si>
  <si>
    <t xml:space="preserve">Источник финансового обеспечения: Субсидии на иные цели </t>
  </si>
  <si>
    <t>350 (296)</t>
  </si>
  <si>
    <t>закупку товаров, работ, услуг в целях создания, развития, эксплуатации и вывода из эксплуатации государственных информационных систем</t>
  </si>
  <si>
    <t>112 (212,226)</t>
  </si>
  <si>
    <t>Оптимизация штатного расписания, штатной численности</t>
  </si>
  <si>
    <t>Повышение квалификации сотрудников ППС</t>
  </si>
  <si>
    <t>Поддержка региональных проектов в сфере информационных технологий</t>
  </si>
  <si>
    <t>2.1.2.а Обоснования (расчеты) иных выплат, за исключением фонда оплаты труда учреждений,лицам,привлекаемым для выполнения отдельных полномочий</t>
  </si>
  <si>
    <t>Налог на имущество, земельный налог</t>
  </si>
  <si>
    <t>853 (292,293,295,297)</t>
  </si>
  <si>
    <t>Оплата пассажирских перевозок</t>
  </si>
  <si>
    <t>10*1000</t>
  </si>
  <si>
    <t>25*400</t>
  </si>
  <si>
    <t>Количество приобретенного оборудования в рамках организации и проведения мероприятий, приуроченных к началу нового учебного года, к профессиональным праздникам, и других мероприятий в сфере образования</t>
  </si>
  <si>
    <t>Приобретение оборудования для дальнейшей передачи в рамках организации и проведения государственной итоговой аттестации по образовательным программам основного общего и среднего общего образования</t>
  </si>
  <si>
    <t>Закупка оборудования</t>
  </si>
  <si>
    <t>Закупка канцтоваров, расходных материалов для ППЭ (кэк 346)</t>
  </si>
  <si>
    <t>321 (234,264,265)</t>
  </si>
  <si>
    <t>Источник финансового обеспечения: Субсидия на иные цели</t>
  </si>
  <si>
    <t>Пособия, компенсации и иные социальные выплаты гражданам, кроме публичных нормативных обязательств</t>
  </si>
  <si>
    <t>ИТОГО</t>
  </si>
  <si>
    <t>на 2024г. текущий финансовый год</t>
  </si>
  <si>
    <t>на 2025 г. (1-й год планового периода)</t>
  </si>
  <si>
    <t>на 2026 г. (2-й год планового периода)</t>
  </si>
  <si>
    <t>за 2024 г. текущий финансовый год</t>
  </si>
  <si>
    <t>Ведущий спец.по кадрам</t>
  </si>
  <si>
    <t>Делопроизводитель</t>
  </si>
  <si>
    <t>33148,21*12</t>
  </si>
  <si>
    <t>4*1750</t>
  </si>
  <si>
    <t>344-349</t>
  </si>
  <si>
    <t>Премирование физических лиц за достижения в области культуры, искусства, образования, науки и техники</t>
  </si>
  <si>
    <t>см.приложение 1</t>
  </si>
  <si>
    <t>Вознаграждение юр.лицам- победителям конкурсов</t>
  </si>
  <si>
    <t>Обоснования (расчеты) к плану финансово-хозяйственной деятельности государственного  учреждения на 2024 год (на текущий финансовый год) (на 2025 год (на первый год планового периода), на 2026 год (на второй год планового периода)) &lt;15&gt;</t>
  </si>
  <si>
    <t>Установка бесконтактных смесителей и аэраторов-рассекателей (за счет внебюджетных источников)</t>
  </si>
  <si>
    <t>Замена  люминесцентных ламп на светодтодные (за счет средств субсидии на ГЗ)</t>
  </si>
  <si>
    <t>на 2024  текущий финансовый год</t>
  </si>
  <si>
    <t>РАСЧЕТ-ОБОСНОВАНИЕ  ЗАТРАТ по КФО 4 на 2024 год</t>
  </si>
  <si>
    <t>(на 2024 год и плановый период 2025 и 2026 годов)</t>
  </si>
  <si>
    <t>на 2025  (1-й год планового периода)</t>
  </si>
  <si>
    <t>на 2026 (2-й год планового периода)</t>
  </si>
  <si>
    <t>января</t>
  </si>
  <si>
    <t>24</t>
  </si>
  <si>
    <t>\</t>
  </si>
  <si>
    <t>22*22728,31+30,2%</t>
  </si>
  <si>
    <t>3*48352+30,2%</t>
  </si>
  <si>
    <t>821,04*104</t>
  </si>
  <si>
    <t>746,35*12</t>
  </si>
  <si>
    <t>71,16*771</t>
  </si>
  <si>
    <t>27,25*771</t>
  </si>
  <si>
    <t>418*3723,7</t>
  </si>
  <si>
    <t>131,3*10326,24</t>
  </si>
  <si>
    <t>29</t>
  </si>
  <si>
    <t>29.01.2024</t>
  </si>
  <si>
    <t xml:space="preserve">Раздел 3. Сведения и показатели об использования ресурсов
учреждения (подразделения) на "29" января  2024 г.
</t>
  </si>
  <si>
    <r>
      <rPr>
        <b/>
        <sz val="10"/>
        <color indexed="8"/>
        <rFont val="Times New Roman"/>
        <family val="1"/>
        <charset val="204"/>
      </rPr>
      <t>Исполнитель:</t>
    </r>
    <r>
      <rPr>
        <sz val="10"/>
        <color indexed="8"/>
        <rFont val="Times New Roman"/>
        <family val="1"/>
        <charset val="204"/>
      </rPr>
      <t xml:space="preserve"> зам. главного бухгалтера</t>
    </r>
  </si>
  <si>
    <t>Ю.С. Калентьева</t>
  </si>
  <si>
    <t>"29 " января 2024 г.</t>
  </si>
  <si>
    <t>для доп.стимулирующих выплат всем категориям персонала планируется направить 2 000 000,00</t>
  </si>
  <si>
    <t>предполагаемая сумма пособий по временной нетрудоспособности за счет работодателя 200 000 руб</t>
  </si>
  <si>
    <t>113 (226, 296)</t>
  </si>
  <si>
    <t xml:space="preserve">Компенсация командиовочных расходов </t>
  </si>
  <si>
    <t>План финансово-хозяйственной деятельности</t>
  </si>
  <si>
    <t>472Щ3079</t>
  </si>
  <si>
    <t>Приложение №1</t>
  </si>
  <si>
    <t>на "  29 "  января    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</si>
</sst>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38" x14ac:knownFonts="1">
    <font>
      <sz val="11"/>
      <color theme="1"/>
      <name val="Calibri"/>
      <family val="2"/>
      <charset val="204"/>
      <scheme val="minor"/>
    </font>
    <font>
      <sz val="10"/>
      <name val="Arial Cyr"/>
      <charset val="204"/>
    </font>
    <font>
      <sz val="9"/>
      <name val="Times New Roman"/>
      <family val="1"/>
      <charset val="204"/>
    </font>
    <font>
      <sz val="10"/>
      <name val="Times New Roman"/>
      <family val="1"/>
      <charset val="204"/>
    </font>
    <font>
      <sz val="8"/>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1"/>
      <name val="Times New Roman"/>
      <family val="1"/>
      <charset val="204"/>
    </font>
    <font>
      <sz val="11"/>
      <name val="Times New Roman"/>
      <family val="1"/>
      <charset val="204"/>
    </font>
    <font>
      <u/>
      <sz val="11"/>
      <color theme="10"/>
      <name val="Calibri"/>
      <family val="2"/>
      <charset val="204"/>
      <scheme val="minor"/>
    </font>
    <font>
      <sz val="11"/>
      <color rgb="FFFF0000"/>
      <name val="Times New Roman"/>
      <family val="1"/>
      <charset val="204"/>
    </font>
    <font>
      <sz val="10"/>
      <color rgb="FFFF0000"/>
      <name val="Times New Roman"/>
      <family val="1"/>
      <charset val="204"/>
    </font>
    <font>
      <b/>
      <sz val="11"/>
      <color theme="1"/>
      <name val="Times New Roman"/>
      <family val="1"/>
      <charset val="204"/>
    </font>
    <font>
      <sz val="11"/>
      <color theme="1"/>
      <name val="Times New Roman"/>
      <family val="1"/>
      <charset val="204"/>
    </font>
    <font>
      <u/>
      <sz val="11"/>
      <name val="Times New Roman"/>
      <family val="1"/>
      <charset val="204"/>
    </font>
    <font>
      <b/>
      <u/>
      <sz val="11"/>
      <name val="Times New Roman"/>
      <family val="1"/>
      <charset val="204"/>
    </font>
    <font>
      <b/>
      <sz val="11"/>
      <color rgb="FFFF0000"/>
      <name val="Times New Roman"/>
      <family val="1"/>
      <charset val="204"/>
    </font>
    <font>
      <sz val="12"/>
      <color rgb="FFFF0000"/>
      <name val="Times New Roman"/>
      <family val="1"/>
      <charset val="204"/>
    </font>
    <font>
      <b/>
      <sz val="12"/>
      <color rgb="FFFF0000"/>
      <name val="Times New Roman"/>
      <family val="1"/>
      <charset val="204"/>
    </font>
    <font>
      <sz val="11"/>
      <color rgb="FFFF0000"/>
      <name val="Calibri"/>
      <family val="2"/>
      <charset val="204"/>
      <scheme val="minor"/>
    </font>
    <font>
      <sz val="11"/>
      <color rgb="FFFFFFCC"/>
      <name val="Times New Roman"/>
      <family val="1"/>
      <charset val="204"/>
    </font>
    <font>
      <sz val="11"/>
      <color rgb="FF92D050"/>
      <name val="Times New Roman"/>
      <family val="1"/>
      <charset val="204"/>
    </font>
    <font>
      <sz val="11"/>
      <name val="Calibri"/>
      <family val="2"/>
      <charset val="204"/>
      <scheme val="minor"/>
    </font>
    <font>
      <b/>
      <sz val="8"/>
      <name val="Times New Roman"/>
      <family val="1"/>
      <charset val="204"/>
    </font>
    <font>
      <sz val="8"/>
      <color theme="1"/>
      <name val="Times New Roman"/>
      <family val="1"/>
      <charset val="204"/>
    </font>
    <font>
      <b/>
      <sz val="9"/>
      <name val="Times New Roman"/>
      <family val="1"/>
      <charset val="204"/>
    </font>
    <font>
      <sz val="11"/>
      <color theme="1"/>
      <name val="Calibri"/>
      <family val="2"/>
      <charset val="204"/>
      <scheme val="minor"/>
    </font>
    <font>
      <u/>
      <sz val="10"/>
      <name val="Times New Roman"/>
      <family val="1"/>
      <charset val="204"/>
    </font>
    <font>
      <sz val="10"/>
      <color theme="1"/>
      <name val="Times New Roman"/>
      <family val="1"/>
      <charset val="204"/>
    </font>
    <font>
      <b/>
      <sz val="10"/>
      <color theme="1"/>
      <name val="Times New Roman"/>
      <family val="1"/>
      <charset val="204"/>
    </font>
    <font>
      <sz val="10"/>
      <color indexed="8"/>
      <name val="Times New Roman"/>
      <family val="1"/>
      <charset val="204"/>
    </font>
    <font>
      <b/>
      <sz val="10"/>
      <color indexed="8"/>
      <name val="Times New Roman"/>
      <family val="1"/>
      <charset val="204"/>
    </font>
    <font>
      <b/>
      <sz val="12"/>
      <color theme="1"/>
      <name val="Times New Roman"/>
      <family val="1"/>
      <charset val="204"/>
    </font>
    <font>
      <sz val="12"/>
      <color theme="1"/>
      <name val="Times New Roman"/>
      <family val="1"/>
      <charset val="204"/>
    </font>
    <font>
      <b/>
      <sz val="8"/>
      <color indexed="8"/>
      <name val="Times New Roman"/>
      <family val="1"/>
      <charset val="204"/>
    </font>
    <font>
      <sz val="9"/>
      <color theme="1"/>
      <name val="Times New Roman"/>
      <family val="1"/>
      <charset val="204"/>
    </font>
    <font>
      <b/>
      <sz val="11"/>
      <color theme="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7">
    <xf numFmtId="0" fontId="0"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43" fontId="27" fillId="0" borderId="0" applyFont="0" applyFill="0" applyBorder="0" applyAlignment="0" applyProtection="0"/>
  </cellStyleXfs>
  <cellXfs count="645">
    <xf numFmtId="0" fontId="0" fillId="0" borderId="0" xfId="0"/>
    <xf numFmtId="0" fontId="3" fillId="0" borderId="0" xfId="1" applyFont="1" applyFill="1"/>
    <xf numFmtId="0" fontId="7" fillId="0" borderId="0" xfId="1" applyFont="1" applyFill="1"/>
    <xf numFmtId="0" fontId="7" fillId="0" borderId="0" xfId="1" applyFont="1" applyFill="1" applyAlignment="1">
      <alignment horizontal="right"/>
    </xf>
    <xf numFmtId="0" fontId="3" fillId="0" borderId="0" xfId="1" applyFont="1" applyFill="1" applyAlignment="1">
      <alignment vertical="top"/>
    </xf>
    <xf numFmtId="0" fontId="3" fillId="0" borderId="0" xfId="1" applyFont="1" applyFill="1" applyAlignment="1">
      <alignment horizontal="left"/>
    </xf>
    <xf numFmtId="0" fontId="3" fillId="0" borderId="0" xfId="1" applyFont="1" applyFill="1" applyBorder="1"/>
    <xf numFmtId="49" fontId="3" fillId="0" borderId="0" xfId="1" applyNumberFormat="1" applyFont="1" applyFill="1" applyBorder="1" applyAlignment="1">
      <alignment horizontal="center"/>
    </xf>
    <xf numFmtId="49" fontId="3" fillId="0" borderId="0" xfId="1" applyNumberFormat="1" applyFont="1" applyFill="1" applyBorder="1" applyAlignment="1">
      <alignment horizontal="left"/>
    </xf>
    <xf numFmtId="0" fontId="3" fillId="0" borderId="0" xfId="1" applyFont="1" applyFill="1" applyBorder="1" applyAlignment="1">
      <alignment horizontal="left"/>
    </xf>
    <xf numFmtId="0" fontId="9" fillId="0" borderId="0" xfId="0" applyNumberFormat="1" applyFont="1" applyFill="1" applyBorder="1" applyAlignment="1">
      <alignment horizontal="left"/>
    </xf>
    <xf numFmtId="49" fontId="8" fillId="0" borderId="0" xfId="0" applyNumberFormat="1" applyFont="1" applyFill="1" applyBorder="1" applyAlignment="1">
      <alignment horizontal="left"/>
    </xf>
    <xf numFmtId="0" fontId="3" fillId="0" borderId="0" xfId="0" applyNumberFormat="1" applyFont="1" applyFill="1" applyBorder="1" applyAlignment="1">
      <alignment horizontal="center" vertical="top"/>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6" xfId="0" applyNumberFormat="1" applyFont="1" applyFill="1" applyBorder="1" applyAlignment="1">
      <alignment horizontal="left" vertical="center" wrapText="1"/>
    </xf>
    <xf numFmtId="0" fontId="3" fillId="0" borderId="7" xfId="0" applyNumberFormat="1" applyFont="1" applyFill="1" applyBorder="1" applyAlignment="1">
      <alignment horizontal="left" vertical="center" wrapText="1"/>
    </xf>
    <xf numFmtId="0" fontId="14" fillId="0" borderId="17" xfId="0" applyFont="1" applyFill="1" applyBorder="1" applyAlignment="1">
      <alignment vertical="center" wrapText="1"/>
    </xf>
    <xf numFmtId="0" fontId="14" fillId="0" borderId="15" xfId="0" applyFont="1" applyFill="1" applyBorder="1" applyAlignment="1">
      <alignment vertical="center" wrapText="1"/>
    </xf>
    <xf numFmtId="0" fontId="14" fillId="0" borderId="0" xfId="0" applyFont="1" applyFill="1"/>
    <xf numFmtId="0" fontId="3"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left"/>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right" vertical="center"/>
    </xf>
    <xf numFmtId="0" fontId="3" fillId="0" borderId="0" xfId="0" applyNumberFormat="1" applyFont="1" applyFill="1" applyBorder="1" applyAlignment="1">
      <alignment horizontal="center" vertical="center"/>
    </xf>
    <xf numFmtId="0" fontId="17" fillId="0" borderId="0" xfId="0" applyNumberFormat="1" applyFont="1" applyFill="1" applyBorder="1" applyAlignment="1">
      <alignment horizontal="left"/>
    </xf>
    <xf numFmtId="0"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top"/>
    </xf>
    <xf numFmtId="0" fontId="9" fillId="0" borderId="0" xfId="0" applyNumberFormat="1" applyFont="1" applyFill="1" applyBorder="1" applyAlignment="1">
      <alignment horizontal="left" vertical="center"/>
    </xf>
    <xf numFmtId="49" fontId="9" fillId="0" borderId="0" xfId="0" applyNumberFormat="1" applyFont="1" applyFill="1" applyBorder="1" applyAlignment="1">
      <alignment horizontal="center" vertical="center"/>
    </xf>
    <xf numFmtId="49" fontId="9" fillId="0" borderId="0" xfId="0" applyNumberFormat="1" applyFont="1" applyFill="1" applyBorder="1" applyAlignment="1">
      <alignment horizontal="right" vertical="center"/>
    </xf>
    <xf numFmtId="0" fontId="9"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xf>
    <xf numFmtId="0" fontId="6" fillId="0" borderId="0" xfId="0" applyNumberFormat="1" applyFont="1" applyFill="1" applyBorder="1" applyAlignment="1">
      <alignment horizontal="left" vertical="center"/>
    </xf>
    <xf numFmtId="0" fontId="19" fillId="0" borderId="0" xfId="0" applyNumberFormat="1" applyFont="1" applyFill="1" applyBorder="1" applyAlignment="1">
      <alignment horizontal="left"/>
    </xf>
    <xf numFmtId="49"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right" vertical="center"/>
    </xf>
    <xf numFmtId="0" fontId="6" fillId="0" borderId="0" xfId="0" applyNumberFormat="1" applyFont="1" applyFill="1" applyBorder="1" applyAlignment="1">
      <alignment horizontal="center" vertical="center"/>
    </xf>
    <xf numFmtId="0" fontId="0" fillId="0" borderId="0" xfId="0" applyFill="1"/>
    <xf numFmtId="0" fontId="18" fillId="0" borderId="0" xfId="0" applyNumberFormat="1" applyFont="1" applyFill="1" applyBorder="1" applyAlignment="1">
      <alignment horizontal="left"/>
    </xf>
    <xf numFmtId="0" fontId="5" fillId="0" borderId="0" xfId="0" applyNumberFormat="1" applyFont="1" applyFill="1" applyBorder="1" applyAlignment="1">
      <alignment horizontal="center"/>
    </xf>
    <xf numFmtId="0" fontId="8" fillId="0" borderId="2" xfId="0" applyNumberFormat="1" applyFont="1" applyFill="1" applyBorder="1" applyAlignment="1">
      <alignment horizontal="center"/>
    </xf>
    <xf numFmtId="0" fontId="8" fillId="0" borderId="0" xfId="0" applyNumberFormat="1" applyFont="1" applyFill="1" applyBorder="1" applyAlignment="1">
      <alignment horizontal="left"/>
    </xf>
    <xf numFmtId="0" fontId="14" fillId="0" borderId="17" xfId="0" applyFont="1" applyFill="1" applyBorder="1" applyAlignment="1">
      <alignment horizontal="center" vertical="center" wrapText="1"/>
    </xf>
    <xf numFmtId="49" fontId="8" fillId="0" borderId="0" xfId="0" applyNumberFormat="1" applyFont="1" applyFill="1" applyBorder="1" applyAlignment="1">
      <alignment horizont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vertical="top"/>
    </xf>
    <xf numFmtId="0" fontId="11" fillId="0" borderId="0" xfId="0" applyNumberFormat="1" applyFont="1" applyFill="1" applyBorder="1" applyAlignment="1">
      <alignment horizontal="left" vertical="center"/>
    </xf>
    <xf numFmtId="0"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top"/>
    </xf>
    <xf numFmtId="0" fontId="12" fillId="0" borderId="0" xfId="0" applyNumberFormat="1" applyFont="1" applyFill="1" applyBorder="1" applyAlignment="1">
      <alignment horizontal="left" vertical="center"/>
    </xf>
    <xf numFmtId="0" fontId="5"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center"/>
    </xf>
    <xf numFmtId="0" fontId="3" fillId="0" borderId="0" xfId="0" applyNumberFormat="1" applyFont="1" applyFill="1" applyBorder="1" applyAlignment="1">
      <alignment horizontal="center" vertical="center" wrapText="1"/>
    </xf>
    <xf numFmtId="0" fontId="8" fillId="0" borderId="0" xfId="0" applyNumberFormat="1" applyFont="1" applyFill="1" applyBorder="1" applyAlignment="1"/>
    <xf numFmtId="0" fontId="8" fillId="0" borderId="0" xfId="0" applyNumberFormat="1" applyFont="1" applyFill="1" applyBorder="1" applyAlignment="1">
      <alignment horizontal="center" wrapText="1"/>
    </xf>
    <xf numFmtId="0" fontId="3" fillId="0" borderId="3" xfId="0" applyNumberFormat="1" applyFont="1" applyFill="1" applyBorder="1" applyAlignment="1">
      <alignment horizontal="left" vertical="center" wrapText="1"/>
    </xf>
    <xf numFmtId="0" fontId="8" fillId="0" borderId="0" xfId="0" applyNumberFormat="1" applyFont="1" applyFill="1" applyBorder="1" applyAlignment="1">
      <alignment horizontal="left" wrapText="1"/>
    </xf>
    <xf numFmtId="49" fontId="8" fillId="0" borderId="2" xfId="0" applyNumberFormat="1" applyFont="1" applyFill="1" applyBorder="1" applyAlignment="1"/>
    <xf numFmtId="49" fontId="5" fillId="0" borderId="0" xfId="0" applyNumberFormat="1" applyFont="1" applyFill="1" applyBorder="1" applyAlignment="1">
      <alignment horizontal="left"/>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15" xfId="0" applyFont="1" applyFill="1" applyBorder="1" applyAlignment="1">
      <alignment horizontal="center" vertical="center" wrapText="1"/>
    </xf>
    <xf numFmtId="0" fontId="13" fillId="0" borderId="15" xfId="0" applyFont="1" applyFill="1" applyBorder="1" applyAlignment="1">
      <alignment vertical="center" wrapText="1"/>
    </xf>
    <xf numFmtId="0" fontId="2" fillId="0" borderId="0" xfId="1" applyFont="1" applyFill="1" applyAlignment="1">
      <alignment wrapText="1"/>
    </xf>
    <xf numFmtId="0" fontId="3" fillId="0" borderId="0" xfId="1" applyFont="1" applyFill="1" applyAlignment="1">
      <alignment horizontal="left" vertical="top" wrapText="1"/>
    </xf>
    <xf numFmtId="0" fontId="2" fillId="0" borderId="0" xfId="1" applyFont="1"/>
    <xf numFmtId="0" fontId="3" fillId="0" borderId="0" xfId="1" applyFont="1"/>
    <xf numFmtId="0" fontId="4" fillId="0" borderId="0" xfId="1" applyFont="1"/>
    <xf numFmtId="0" fontId="4" fillId="0" borderId="0" xfId="1" applyFont="1" applyBorder="1"/>
    <xf numFmtId="0" fontId="3" fillId="0" borderId="0" xfId="1" applyFont="1" applyBorder="1"/>
    <xf numFmtId="0" fontId="3" fillId="0" borderId="0" xfId="1" applyFont="1" applyAlignment="1">
      <alignment horizontal="right"/>
    </xf>
    <xf numFmtId="0" fontId="3" fillId="0" borderId="0" xfId="1" applyFont="1" applyBorder="1" applyAlignment="1">
      <alignment horizontal="right"/>
    </xf>
    <xf numFmtId="49" fontId="3" fillId="0" borderId="0" xfId="1" applyNumberFormat="1" applyFont="1" applyBorder="1" applyAlignment="1">
      <alignment horizontal="left"/>
    </xf>
    <xf numFmtId="0" fontId="6" fillId="0" borderId="0" xfId="1" applyFont="1"/>
    <xf numFmtId="0" fontId="6" fillId="0" borderId="0" xfId="0" applyFont="1"/>
    <xf numFmtId="0" fontId="3" fillId="0" borderId="0" xfId="1" applyFont="1" applyFill="1" applyBorder="1" applyAlignment="1">
      <alignment vertical="center"/>
    </xf>
    <xf numFmtId="0" fontId="3" fillId="0" borderId="0" xfId="1" applyFont="1" applyFill="1" applyBorder="1" applyAlignment="1">
      <alignment horizontal="right" vertical="center"/>
    </xf>
    <xf numFmtId="0" fontId="3" fillId="0" borderId="0" xfId="1" applyFont="1" applyFill="1" applyBorder="1" applyAlignment="1">
      <alignment horizontal="left" wrapText="1"/>
    </xf>
    <xf numFmtId="0" fontId="3" fillId="0" borderId="0" xfId="1" applyFont="1" applyFill="1" applyAlignment="1">
      <alignment wrapText="1"/>
    </xf>
    <xf numFmtId="0" fontId="3" fillId="0" borderId="0" xfId="1" applyFont="1" applyFill="1" applyBorder="1" applyAlignment="1">
      <alignment wrapText="1"/>
    </xf>
    <xf numFmtId="49" fontId="3" fillId="0" borderId="0" xfId="1" applyNumberFormat="1" applyFont="1" applyFill="1" applyBorder="1" applyAlignment="1">
      <alignment horizontal="left" vertical="top" wrapText="1"/>
    </xf>
    <xf numFmtId="49" fontId="3" fillId="0" borderId="0" xfId="1" applyNumberFormat="1" applyFont="1" applyFill="1" applyBorder="1" applyAlignment="1">
      <alignment vertical="top" wrapText="1"/>
    </xf>
    <xf numFmtId="0" fontId="7" fillId="0" borderId="0" xfId="1" applyFont="1" applyBorder="1"/>
    <xf numFmtId="0" fontId="7" fillId="0" borderId="0" xfId="1" applyFont="1" applyFill="1" applyBorder="1" applyAlignment="1">
      <alignment horizontal="center"/>
    </xf>
    <xf numFmtId="0" fontId="3" fillId="0" borderId="0" xfId="1" applyFont="1" applyFill="1" applyBorder="1" applyAlignment="1">
      <alignment horizontal="justify"/>
    </xf>
    <xf numFmtId="0" fontId="24" fillId="0" borderId="0" xfId="0" applyNumberFormat="1" applyFont="1" applyFill="1" applyBorder="1" applyAlignment="1">
      <alignment horizontal="left"/>
    </xf>
    <xf numFmtId="0" fontId="7" fillId="0" borderId="0"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4" fillId="0" borderId="0" xfId="0" applyNumberFormat="1" applyFont="1" applyFill="1" applyBorder="1" applyAlignment="1">
      <alignment horizontal="left"/>
    </xf>
    <xf numFmtId="0" fontId="25" fillId="3" borderId="7" xfId="0" applyFont="1" applyFill="1" applyBorder="1" applyAlignment="1">
      <alignment horizontal="center" vertical="center" wrapText="1"/>
    </xf>
    <xf numFmtId="49" fontId="4" fillId="3" borderId="1" xfId="0" applyNumberFormat="1" applyFont="1" applyFill="1" applyBorder="1" applyAlignment="1">
      <alignment horizontal="center" wrapText="1"/>
    </xf>
    <xf numFmtId="49" fontId="4" fillId="3" borderId="3" xfId="0" applyNumberFormat="1" applyFont="1" applyFill="1" applyBorder="1" applyAlignment="1">
      <alignment horizontal="center" wrapText="1"/>
    </xf>
    <xf numFmtId="4" fontId="7" fillId="3" borderId="1" xfId="0" applyNumberFormat="1" applyFont="1" applyFill="1" applyBorder="1" applyAlignment="1">
      <alignment horizontal="center"/>
    </xf>
    <xf numFmtId="4" fontId="3" fillId="3" borderId="1" xfId="0" applyNumberFormat="1" applyFont="1" applyFill="1" applyBorder="1" applyAlignment="1">
      <alignment horizontal="center"/>
    </xf>
    <xf numFmtId="4" fontId="3" fillId="3" borderId="3" xfId="0" applyNumberFormat="1" applyFont="1" applyFill="1" applyBorder="1" applyAlignment="1">
      <alignment horizontal="center"/>
    </xf>
    <xf numFmtId="4" fontId="7" fillId="3" borderId="3" xfId="0" applyNumberFormat="1" applyFont="1" applyFill="1" applyBorder="1" applyAlignment="1">
      <alignment horizontal="center"/>
    </xf>
    <xf numFmtId="4" fontId="3" fillId="3" borderId="3"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3" borderId="1" xfId="0" applyNumberFormat="1" applyFont="1" applyFill="1" applyBorder="1" applyAlignment="1">
      <alignment horizontal="left"/>
    </xf>
    <xf numFmtId="0" fontId="4" fillId="3" borderId="3" xfId="0" applyNumberFormat="1" applyFont="1" applyFill="1" applyBorder="1" applyAlignment="1">
      <alignment horizontal="left"/>
    </xf>
    <xf numFmtId="0" fontId="4" fillId="0" borderId="0" xfId="0" applyNumberFormat="1" applyFont="1" applyFill="1" applyBorder="1" applyAlignment="1">
      <alignment horizontal="left" wrapText="1"/>
    </xf>
    <xf numFmtId="0" fontId="4" fillId="0" borderId="0" xfId="0" applyNumberFormat="1" applyFont="1" applyFill="1" applyBorder="1" applyAlignment="1">
      <alignment horizontal="center" wrapText="1"/>
    </xf>
    <xf numFmtId="0" fontId="4" fillId="3" borderId="0" xfId="0" applyNumberFormat="1" applyFont="1" applyFill="1" applyBorder="1" applyAlignment="1">
      <alignment wrapText="1"/>
    </xf>
    <xf numFmtId="0" fontId="4" fillId="3" borderId="0" xfId="0" applyNumberFormat="1" applyFont="1" applyFill="1" applyBorder="1" applyAlignment="1">
      <alignment horizontal="left"/>
    </xf>
    <xf numFmtId="0" fontId="7" fillId="0" borderId="0" xfId="1" applyFont="1" applyAlignment="1">
      <alignment horizontal="center" vertical="center"/>
    </xf>
    <xf numFmtId="0" fontId="29" fillId="0" borderId="0" xfId="0" applyFont="1" applyAlignment="1">
      <alignment horizontal="center" vertical="center"/>
    </xf>
    <xf numFmtId="0" fontId="29" fillId="0" borderId="0" xfId="0" applyFont="1"/>
    <xf numFmtId="0" fontId="29"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0" fillId="3"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29" fillId="0" borderId="1" xfId="0" applyFont="1" applyFill="1" applyBorder="1" applyAlignment="1">
      <alignment vertical="center" wrapText="1"/>
    </xf>
    <xf numFmtId="0" fontId="29" fillId="3" borderId="1" xfId="0" applyFont="1" applyFill="1" applyBorder="1" applyAlignment="1">
      <alignment horizontal="center" vertical="center" wrapText="1"/>
    </xf>
    <xf numFmtId="4" fontId="29" fillId="3" borderId="1" xfId="0" applyNumberFormat="1" applyFont="1" applyFill="1" applyBorder="1" applyAlignment="1">
      <alignment horizontal="center" vertical="center" wrapText="1"/>
    </xf>
    <xf numFmtId="0" fontId="9" fillId="3" borderId="0" xfId="1" applyFont="1" applyFill="1" applyBorder="1" applyAlignment="1">
      <alignment wrapText="1"/>
    </xf>
    <xf numFmtId="0" fontId="29" fillId="0" borderId="0" xfId="0" applyFont="1" applyAlignment="1">
      <alignment wrapText="1"/>
    </xf>
    <xf numFmtId="0" fontId="31" fillId="0" borderId="0" xfId="0" applyFont="1" applyBorder="1" applyAlignment="1"/>
    <xf numFmtId="0" fontId="29" fillId="0" borderId="2" xfId="0" applyFont="1" applyBorder="1" applyAlignment="1"/>
    <xf numFmtId="0" fontId="29" fillId="0" borderId="0" xfId="0" applyFont="1" applyBorder="1" applyAlignment="1"/>
    <xf numFmtId="0" fontId="31" fillId="0" borderId="0" xfId="0" applyFont="1"/>
    <xf numFmtId="0" fontId="29" fillId="0" borderId="2" xfId="0" applyFont="1" applyBorder="1"/>
    <xf numFmtId="0" fontId="8" fillId="0" borderId="0" xfId="0" applyNumberFormat="1" applyFont="1" applyFill="1" applyBorder="1" applyAlignment="1">
      <alignment horizontal="left"/>
    </xf>
    <xf numFmtId="0" fontId="8" fillId="0" borderId="0" xfId="0" applyNumberFormat="1" applyFont="1" applyFill="1" applyBorder="1" applyAlignment="1">
      <alignment horizontal="center"/>
    </xf>
    <xf numFmtId="0" fontId="3" fillId="0" borderId="0"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8" fillId="0" borderId="0" xfId="0" applyNumberFormat="1" applyFont="1" applyFill="1" applyBorder="1" applyAlignment="1">
      <alignment horizontal="left"/>
    </xf>
    <xf numFmtId="0" fontId="0" fillId="0" borderId="0" xfId="0" applyBorder="1"/>
    <xf numFmtId="0" fontId="14" fillId="0" borderId="0" xfId="0" applyFont="1" applyBorder="1" applyAlignment="1">
      <alignment horizontal="center"/>
    </xf>
    <xf numFmtId="0" fontId="34" fillId="0" borderId="0" xfId="0" applyFont="1" applyBorder="1" applyAlignment="1">
      <alignment horizontal="center"/>
    </xf>
    <xf numFmtId="4" fontId="14" fillId="3" borderId="0" xfId="0" applyNumberFormat="1" applyFont="1" applyFill="1" applyBorder="1" applyAlignment="1">
      <alignment horizontal="center"/>
    </xf>
    <xf numFmtId="0" fontId="3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34" fillId="0" borderId="1" xfId="0" applyFont="1" applyBorder="1" applyAlignment="1">
      <alignment horizontal="center" vertical="center" wrapText="1"/>
    </xf>
    <xf numFmtId="4" fontId="14" fillId="3"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4" fontId="33" fillId="3" borderId="1" xfId="0" applyNumberFormat="1" applyFont="1" applyFill="1" applyBorder="1" applyAlignment="1">
      <alignment horizontal="center" wrapText="1"/>
    </xf>
    <xf numFmtId="0" fontId="14" fillId="0" borderId="1" xfId="0" applyFont="1" applyBorder="1" applyAlignment="1">
      <alignment vertical="center" wrapText="1"/>
    </xf>
    <xf numFmtId="0" fontId="14" fillId="3" borderId="1" xfId="0" applyFont="1" applyFill="1" applyBorder="1" applyAlignment="1">
      <alignment horizontal="center" vertical="center" wrapText="1"/>
    </xf>
    <xf numFmtId="0" fontId="29" fillId="0" borderId="1" xfId="0" applyFont="1" applyBorder="1" applyAlignment="1">
      <alignment vertical="center" wrapText="1"/>
    </xf>
    <xf numFmtId="0" fontId="30" fillId="0" borderId="1" xfId="0" applyFont="1" applyBorder="1" applyAlignment="1">
      <alignment vertical="center" wrapText="1"/>
    </xf>
    <xf numFmtId="49" fontId="30" fillId="3" borderId="1" xfId="0" applyNumberFormat="1" applyFont="1" applyFill="1" applyBorder="1" applyAlignment="1">
      <alignment horizontal="left" vertical="center" wrapText="1"/>
    </xf>
    <xf numFmtId="0" fontId="14" fillId="0" borderId="1" xfId="0" applyFont="1" applyBorder="1" applyAlignment="1">
      <alignment horizontal="center"/>
    </xf>
    <xf numFmtId="0" fontId="34" fillId="0" borderId="1" xfId="0" applyFont="1" applyBorder="1" applyAlignment="1">
      <alignment horizontal="center"/>
    </xf>
    <xf numFmtId="0" fontId="33" fillId="0" borderId="1" xfId="0" applyFont="1" applyBorder="1" applyAlignment="1">
      <alignment horizontal="left" wrapText="1"/>
    </xf>
    <xf numFmtId="0" fontId="34" fillId="0" borderId="1" xfId="0" applyFont="1" applyBorder="1" applyAlignment="1">
      <alignment horizontal="center" wrapText="1"/>
    </xf>
    <xf numFmtId="49" fontId="29" fillId="3" borderId="1" xfId="0" applyNumberFormat="1" applyFont="1" applyFill="1" applyBorder="1" applyAlignment="1">
      <alignment horizontal="left" vertical="center" wrapText="1"/>
    </xf>
    <xf numFmtId="0" fontId="14" fillId="0" borderId="1" xfId="0" applyFont="1" applyBorder="1" applyAlignment="1">
      <alignment horizontal="center" wrapText="1"/>
    </xf>
    <xf numFmtId="4" fontId="14" fillId="3" borderId="1" xfId="0" applyNumberFormat="1" applyFont="1" applyFill="1" applyBorder="1" applyAlignment="1">
      <alignment horizontal="center"/>
    </xf>
    <xf numFmtId="49" fontId="29" fillId="3" borderId="22" xfId="0" applyNumberFormat="1" applyFont="1" applyFill="1" applyBorder="1" applyAlignment="1">
      <alignment horizontal="left" vertical="center" wrapText="1"/>
    </xf>
    <xf numFmtId="0" fontId="14" fillId="0" borderId="22" xfId="0" applyFont="1" applyBorder="1" applyAlignment="1">
      <alignment horizontal="center" wrapText="1"/>
    </xf>
    <xf numFmtId="0" fontId="33" fillId="0" borderId="22" xfId="0" applyFont="1" applyBorder="1" applyAlignment="1">
      <alignment horizontal="left" wrapText="1"/>
    </xf>
    <xf numFmtId="0" fontId="34" fillId="0" borderId="22" xfId="0" applyFont="1" applyBorder="1" applyAlignment="1">
      <alignment horizontal="center" wrapText="1"/>
    </xf>
    <xf numFmtId="49" fontId="29" fillId="0" borderId="1" xfId="0" applyNumberFormat="1" applyFont="1" applyBorder="1" applyAlignment="1">
      <alignment horizontal="left" vertical="center" wrapText="1"/>
    </xf>
    <xf numFmtId="0" fontId="29" fillId="0" borderId="22" xfId="0" applyFont="1" applyBorder="1" applyAlignment="1">
      <alignment horizontal="left" wrapText="1"/>
    </xf>
    <xf numFmtId="4" fontId="34" fillId="3" borderId="1" xfId="0" applyNumberFormat="1" applyFont="1" applyFill="1" applyBorder="1" applyAlignment="1">
      <alignment horizontal="center" wrapText="1"/>
    </xf>
    <xf numFmtId="49" fontId="29" fillId="0" borderId="22" xfId="0" applyNumberFormat="1" applyFont="1" applyBorder="1" applyAlignment="1">
      <alignment horizontal="left" vertical="center" wrapText="1"/>
    </xf>
    <xf numFmtId="0" fontId="33" fillId="0" borderId="22" xfId="0" applyFont="1" applyBorder="1" applyAlignment="1">
      <alignment horizontal="left" vertical="center" wrapText="1"/>
    </xf>
    <xf numFmtId="0" fontId="29" fillId="0" borderId="1" xfId="0" applyFont="1" applyBorder="1" applyAlignment="1">
      <alignment horizontal="left" vertical="center" wrapText="1"/>
    </xf>
    <xf numFmtId="4" fontId="34" fillId="3" borderId="1" xfId="0" applyNumberFormat="1" applyFont="1" applyFill="1" applyBorder="1" applyAlignment="1">
      <alignment horizontal="center" vertical="center" wrapText="1"/>
    </xf>
    <xf numFmtId="0" fontId="14" fillId="0" borderId="0" xfId="0" applyFont="1" applyFill="1" applyBorder="1" applyAlignment="1">
      <alignment horizontal="right" wrapText="1"/>
    </xf>
    <xf numFmtId="0" fontId="34" fillId="3" borderId="1" xfId="0" applyFont="1" applyFill="1" applyBorder="1" applyAlignment="1">
      <alignment horizontal="center" wrapText="1"/>
    </xf>
    <xf numFmtId="4" fontId="0" fillId="0" borderId="0" xfId="0" applyNumberFormat="1"/>
    <xf numFmtId="3" fontId="0" fillId="0" borderId="0" xfId="0" applyNumberFormat="1"/>
    <xf numFmtId="0" fontId="14" fillId="0" borderId="1" xfId="0" applyFont="1" applyBorder="1" applyAlignment="1"/>
    <xf numFmtId="0" fontId="34" fillId="0" borderId="1" xfId="0" applyFont="1" applyBorder="1" applyAlignment="1"/>
    <xf numFmtId="0" fontId="14" fillId="0" borderId="23" xfId="0" applyFont="1" applyBorder="1" applyAlignment="1"/>
    <xf numFmtId="0" fontId="34" fillId="0" borderId="23" xfId="0" applyFont="1" applyBorder="1" applyAlignment="1"/>
    <xf numFmtId="0" fontId="14" fillId="0" borderId="1" xfId="0" applyFont="1" applyBorder="1"/>
    <xf numFmtId="0" fontId="13" fillId="0" borderId="1" xfId="0" applyFont="1" applyBorder="1"/>
    <xf numFmtId="4" fontId="13" fillId="3" borderId="1" xfId="0" applyNumberFormat="1" applyFont="1" applyFill="1" applyBorder="1" applyAlignment="1">
      <alignment horizontal="center"/>
    </xf>
    <xf numFmtId="49" fontId="14" fillId="0" borderId="1" xfId="0" applyNumberFormat="1" applyFont="1" applyBorder="1" applyAlignment="1">
      <alignment horizontal="left" vertical="center" wrapText="1"/>
    </xf>
    <xf numFmtId="49" fontId="14" fillId="3" borderId="1" xfId="0" applyNumberFormat="1" applyFont="1" applyFill="1" applyBorder="1" applyAlignment="1">
      <alignment horizontal="left" vertical="center" wrapText="1"/>
    </xf>
    <xf numFmtId="0" fontId="0" fillId="3" borderId="0" xfId="0" applyFill="1"/>
    <xf numFmtId="0" fontId="14" fillId="0" borderId="0" xfId="0" applyFont="1" applyAlignment="1">
      <alignment horizontal="center"/>
    </xf>
    <xf numFmtId="0" fontId="34" fillId="0" borderId="0" xfId="0" applyFont="1" applyAlignment="1">
      <alignment horizontal="center"/>
    </xf>
    <xf numFmtId="4" fontId="14" fillId="3" borderId="0" xfId="0" applyNumberFormat="1" applyFont="1" applyFill="1" applyAlignment="1">
      <alignment horizontal="center"/>
    </xf>
    <xf numFmtId="0" fontId="14" fillId="0" borderId="0" xfId="0" applyFont="1"/>
    <xf numFmtId="0" fontId="14" fillId="0" borderId="0" xfId="0" applyFont="1" applyAlignment="1"/>
    <xf numFmtId="4" fontId="14" fillId="3" borderId="0" xfId="0" applyNumberFormat="1" applyFont="1" applyFill="1" applyAlignment="1">
      <alignment horizontal="center" wrapText="1"/>
    </xf>
    <xf numFmtId="0" fontId="14" fillId="0" borderId="0" xfId="0" applyFont="1" applyAlignment="1">
      <alignment horizontal="right"/>
    </xf>
    <xf numFmtId="0" fontId="36" fillId="0" borderId="0" xfId="0" applyFont="1"/>
    <xf numFmtId="49" fontId="7" fillId="0" borderId="0" xfId="0" applyNumberFormat="1" applyFont="1" applyFill="1" applyBorder="1" applyAlignment="1">
      <alignment horizontal="right" vertical="center"/>
    </xf>
    <xf numFmtId="43" fontId="7" fillId="0" borderId="11" xfId="6" applyFont="1" applyFill="1" applyBorder="1" applyAlignment="1">
      <alignment horizontal="center" vertical="center"/>
    </xf>
    <xf numFmtId="0" fontId="8" fillId="0" borderId="0" xfId="0" applyNumberFormat="1" applyFont="1" applyFill="1" applyBorder="1" applyAlignment="1">
      <alignment horizontal="left"/>
    </xf>
    <xf numFmtId="0" fontId="3" fillId="0" borderId="3" xfId="0" applyNumberFormat="1" applyFont="1" applyFill="1" applyBorder="1" applyAlignment="1">
      <alignment horizontal="left" vertical="center" wrapText="1"/>
    </xf>
    <xf numFmtId="0" fontId="14" fillId="0" borderId="0" xfId="0" applyFont="1" applyFill="1" applyBorder="1"/>
    <xf numFmtId="0" fontId="13" fillId="0" borderId="30" xfId="0" applyFont="1" applyFill="1" applyBorder="1" applyAlignment="1">
      <alignment horizontal="center" vertical="center" wrapText="1"/>
    </xf>
    <xf numFmtId="0" fontId="14" fillId="0" borderId="31" xfId="0" applyFont="1" applyFill="1" applyBorder="1" applyAlignment="1">
      <alignment horizontal="center" vertical="center" wrapText="1"/>
    </xf>
    <xf numFmtId="164" fontId="14" fillId="3" borderId="1" xfId="0" applyNumberFormat="1" applyFont="1" applyFill="1" applyBorder="1" applyAlignment="1">
      <alignment horizontal="right" vertical="center" wrapText="1"/>
    </xf>
    <xf numFmtId="4" fontId="4"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2" fillId="3" borderId="1" xfId="0" applyNumberFormat="1" applyFont="1" applyFill="1" applyBorder="1" applyAlignment="1">
      <alignment horizontal="left" wrapText="1"/>
    </xf>
    <xf numFmtId="0" fontId="2" fillId="3" borderId="1" xfId="0" applyNumberFormat="1" applyFont="1" applyFill="1" applyBorder="1" applyAlignment="1">
      <alignment horizontal="center" wrapText="1"/>
    </xf>
    <xf numFmtId="0" fontId="4" fillId="3" borderId="1" xfId="0" applyNumberFormat="1" applyFont="1" applyFill="1" applyBorder="1" applyAlignment="1">
      <alignment horizontal="left" vertical="center"/>
    </xf>
    <xf numFmtId="0" fontId="4" fillId="3" borderId="0" xfId="0" applyNumberFormat="1" applyFont="1" applyFill="1" applyBorder="1" applyAlignment="1">
      <alignment horizontal="left" vertical="center"/>
    </xf>
    <xf numFmtId="1" fontId="7" fillId="3" borderId="1" xfId="0" applyNumberFormat="1" applyFont="1" applyFill="1" applyBorder="1" applyAlignment="1">
      <alignment horizontal="center" vertical="center"/>
    </xf>
    <xf numFmtId="0" fontId="8" fillId="0" borderId="0" xfId="0" applyNumberFormat="1" applyFont="1" applyFill="1" applyBorder="1" applyAlignment="1">
      <alignment horizontal="center"/>
    </xf>
    <xf numFmtId="0" fontId="14" fillId="0" borderId="17" xfId="0" applyFont="1" applyFill="1" applyBorder="1" applyAlignment="1">
      <alignment horizontal="right" vertical="center" wrapText="1"/>
    </xf>
    <xf numFmtId="0" fontId="14" fillId="3" borderId="17" xfId="0" applyFont="1" applyFill="1" applyBorder="1" applyAlignment="1">
      <alignment vertical="center" wrapText="1"/>
    </xf>
    <xf numFmtId="4" fontId="34" fillId="0" borderId="1" xfId="0" applyNumberFormat="1" applyFont="1" applyBorder="1" applyAlignment="1">
      <alignment horizontal="center" wrapText="1"/>
    </xf>
    <xf numFmtId="0" fontId="37" fillId="0" borderId="1" xfId="0" applyFont="1" applyBorder="1"/>
    <xf numFmtId="0" fontId="14" fillId="3" borderId="0" xfId="0" applyFont="1" applyFill="1" applyAlignment="1">
      <alignment horizontal="center"/>
    </xf>
    <xf numFmtId="0" fontId="14" fillId="3" borderId="1" xfId="0" applyFont="1" applyFill="1" applyBorder="1" applyAlignment="1">
      <alignment horizontal="right" vertical="center" wrapText="1"/>
    </xf>
    <xf numFmtId="0" fontId="4" fillId="3" borderId="22"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xf>
    <xf numFmtId="164" fontId="8" fillId="0" borderId="0" xfId="0" applyNumberFormat="1" applyFont="1" applyFill="1" applyBorder="1" applyAlignment="1">
      <alignment horizontal="left"/>
    </xf>
    <xf numFmtId="0" fontId="7" fillId="3" borderId="1" xfId="0" applyFont="1" applyFill="1" applyBorder="1" applyAlignment="1">
      <alignment horizontal="left" wrapText="1"/>
    </xf>
    <xf numFmtId="49" fontId="7" fillId="3" borderId="1" xfId="0" applyNumberFormat="1" applyFont="1" applyFill="1" applyBorder="1" applyAlignment="1">
      <alignment horizontal="center" wrapText="1"/>
    </xf>
    <xf numFmtId="43" fontId="7" fillId="3" borderId="1" xfId="6" applyFont="1" applyFill="1" applyBorder="1" applyAlignment="1">
      <alignment horizontal="center" wrapText="1"/>
    </xf>
    <xf numFmtId="0" fontId="24" fillId="3" borderId="1" xfId="0" applyNumberFormat="1" applyFont="1" applyFill="1" applyBorder="1" applyAlignment="1">
      <alignment horizontal="left"/>
    </xf>
    <xf numFmtId="0" fontId="2" fillId="3" borderId="1" xfId="0" applyFont="1" applyFill="1" applyBorder="1" applyAlignment="1">
      <alignment horizontal="left" wrapText="1"/>
    </xf>
    <xf numFmtId="0" fontId="2" fillId="3" borderId="1" xfId="0" applyFont="1" applyFill="1" applyBorder="1" applyAlignment="1">
      <alignment horizontal="center" wrapText="1"/>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0" fontId="5" fillId="3" borderId="1" xfId="0" applyNumberFormat="1" applyFont="1" applyFill="1" applyBorder="1" applyAlignment="1">
      <alignment horizontal="left" wrapText="1"/>
    </xf>
    <xf numFmtId="0" fontId="7" fillId="3" borderId="1" xfId="0" applyNumberFormat="1" applyFont="1" applyFill="1" applyBorder="1" applyAlignment="1">
      <alignment horizontal="center" wrapText="1"/>
    </xf>
    <xf numFmtId="0" fontId="7" fillId="3" borderId="1" xfId="0" applyNumberFormat="1" applyFont="1" applyFill="1" applyBorder="1" applyAlignment="1">
      <alignment horizontal="left" wrapText="1"/>
    </xf>
    <xf numFmtId="1" fontId="7" fillId="3" borderId="1" xfId="0" applyNumberFormat="1" applyFont="1" applyFill="1" applyBorder="1" applyAlignment="1">
      <alignment horizontal="center"/>
    </xf>
    <xf numFmtId="0" fontId="2" fillId="3" borderId="1" xfId="0" applyNumberFormat="1" applyFont="1" applyFill="1" applyBorder="1" applyAlignment="1">
      <alignment horizontal="left" vertical="center" wrapText="1"/>
    </xf>
    <xf numFmtId="0" fontId="2"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xf>
    <xf numFmtId="0" fontId="3" fillId="3" borderId="1" xfId="0" applyNumberFormat="1" applyFont="1" applyFill="1" applyBorder="1" applyAlignment="1">
      <alignment horizontal="left" wrapText="1"/>
    </xf>
    <xf numFmtId="0" fontId="3" fillId="3" borderId="1" xfId="0" applyNumberFormat="1" applyFont="1" applyFill="1" applyBorder="1" applyAlignment="1">
      <alignment horizontal="center" wrapText="1"/>
    </xf>
    <xf numFmtId="1" fontId="3" fillId="3" borderId="1" xfId="0" applyNumberFormat="1" applyFont="1" applyFill="1" applyBorder="1" applyAlignment="1"/>
    <xf numFmtId="4" fontId="3" fillId="3" borderId="1" xfId="0" applyNumberFormat="1" applyFont="1" applyFill="1" applyBorder="1" applyAlignment="1"/>
    <xf numFmtId="0" fontId="7" fillId="3" borderId="1" xfId="0" applyFont="1" applyFill="1" applyBorder="1" applyAlignment="1">
      <alignment horizontal="center" wrapText="1"/>
    </xf>
    <xf numFmtId="43" fontId="4" fillId="3" borderId="1" xfId="6" applyFont="1" applyFill="1" applyBorder="1" applyAlignment="1">
      <alignment horizontal="left"/>
    </xf>
    <xf numFmtId="0" fontId="7" fillId="3" borderId="22" xfId="0" applyNumberFormat="1" applyFont="1" applyFill="1" applyBorder="1" applyAlignment="1">
      <alignment horizontal="center" wrapText="1"/>
    </xf>
    <xf numFmtId="0" fontId="7" fillId="3" borderId="27" xfId="0" applyNumberFormat="1" applyFont="1" applyFill="1" applyBorder="1" applyAlignment="1">
      <alignment vertical="center" wrapText="1"/>
    </xf>
    <xf numFmtId="1" fontId="7" fillId="3" borderId="1" xfId="0" applyNumberFormat="1" applyFont="1" applyFill="1" applyBorder="1" applyAlignment="1">
      <alignment vertical="center"/>
    </xf>
    <xf numFmtId="1" fontId="3" fillId="3" borderId="1" xfId="0" applyNumberFormat="1" applyFont="1" applyFill="1" applyBorder="1" applyAlignment="1">
      <alignment horizontal="center" vertical="center"/>
    </xf>
    <xf numFmtId="0" fontId="26" fillId="3" borderId="1" xfId="0" applyNumberFormat="1" applyFont="1" applyFill="1" applyBorder="1" applyAlignment="1">
      <alignment horizontal="left" wrapText="1"/>
    </xf>
    <xf numFmtId="0" fontId="7"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left" wrapText="1"/>
    </xf>
    <xf numFmtId="0" fontId="4" fillId="3" borderId="1" xfId="0" applyNumberFormat="1" applyFont="1" applyFill="1" applyBorder="1" applyAlignment="1">
      <alignment horizontal="center" wrapText="1"/>
    </xf>
    <xf numFmtId="0" fontId="4" fillId="3" borderId="0" xfId="0" applyNumberFormat="1" applyFont="1" applyFill="1" applyBorder="1" applyAlignment="1">
      <alignment horizontal="left" wrapText="1"/>
    </xf>
    <xf numFmtId="0" fontId="4" fillId="3" borderId="0" xfId="0" applyNumberFormat="1" applyFont="1" applyFill="1" applyBorder="1" applyAlignment="1">
      <alignment horizontal="center" wrapText="1"/>
    </xf>
    <xf numFmtId="0" fontId="14" fillId="3" borderId="0" xfId="0" applyFont="1" applyFill="1"/>
    <xf numFmtId="0" fontId="9" fillId="3" borderId="0" xfId="0" applyFont="1" applyFill="1" applyAlignment="1">
      <alignment horizontal="center"/>
    </xf>
    <xf numFmtId="0" fontId="9" fillId="3" borderId="0" xfId="0" applyFont="1" applyFill="1" applyAlignment="1">
      <alignment horizontal="center" vertical="center"/>
    </xf>
    <xf numFmtId="0" fontId="13"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49" fontId="9" fillId="3" borderId="1" xfId="0" applyNumberFormat="1" applyFont="1" applyFill="1" applyBorder="1" applyAlignment="1">
      <alignment horizontal="center" vertical="center" wrapText="1"/>
    </xf>
    <xf numFmtId="43" fontId="14" fillId="3" borderId="1" xfId="6" applyFont="1" applyFill="1" applyBorder="1" applyAlignment="1">
      <alignment horizontal="right" vertical="center" wrapText="1"/>
    </xf>
    <xf numFmtId="0" fontId="14" fillId="3" borderId="1" xfId="0" applyFont="1" applyFill="1" applyBorder="1" applyAlignment="1">
      <alignment vertical="center" wrapText="1"/>
    </xf>
    <xf numFmtId="0" fontId="9" fillId="3" borderId="22" xfId="0" applyFont="1" applyFill="1" applyBorder="1" applyAlignment="1">
      <alignment vertical="center" wrapText="1"/>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13" fillId="3" borderId="1" xfId="0" applyFont="1" applyFill="1" applyBorder="1" applyAlignment="1">
      <alignment vertical="center" wrapText="1"/>
    </xf>
    <xf numFmtId="43" fontId="13" fillId="3" borderId="1" xfId="6" applyFont="1" applyFill="1" applyBorder="1" applyAlignment="1">
      <alignment horizontal="right" vertical="center" wrapText="1"/>
    </xf>
    <xf numFmtId="164" fontId="13" fillId="3" borderId="1" xfId="0" applyNumberFormat="1" applyFont="1" applyFill="1" applyBorder="1" applyAlignment="1">
      <alignment horizontal="right" vertical="center" wrapText="1"/>
    </xf>
    <xf numFmtId="0" fontId="13" fillId="3" borderId="0" xfId="0" applyFont="1" applyFill="1"/>
    <xf numFmtId="0" fontId="9" fillId="3" borderId="23" xfId="0" applyFont="1" applyFill="1" applyBorder="1" applyAlignment="1">
      <alignment vertical="center" wrapText="1"/>
    </xf>
    <xf numFmtId="43" fontId="14" fillId="3" borderId="1" xfId="0" applyNumberFormat="1" applyFont="1" applyFill="1" applyBorder="1" applyAlignment="1">
      <alignment horizontal="right" vertical="center" wrapText="1"/>
    </xf>
    <xf numFmtId="43" fontId="14" fillId="3" borderId="1" xfId="6" applyFont="1" applyFill="1" applyBorder="1" applyAlignment="1">
      <alignment vertical="center" wrapText="1"/>
    </xf>
    <xf numFmtId="0" fontId="14" fillId="3" borderId="1" xfId="0" applyFont="1" applyFill="1" applyBorder="1" applyAlignment="1">
      <alignment vertical="center"/>
    </xf>
    <xf numFmtId="0" fontId="14" fillId="3" borderId="1" xfId="0" applyFont="1" applyFill="1" applyBorder="1"/>
    <xf numFmtId="0" fontId="14" fillId="3" borderId="1" xfId="0" applyFont="1" applyFill="1" applyBorder="1" applyAlignment="1">
      <alignment horizontal="right"/>
    </xf>
    <xf numFmtId="0" fontId="9" fillId="3" borderId="1" xfId="0" applyFont="1" applyFill="1" applyBorder="1" applyAlignment="1">
      <alignment horizontal="left" vertical="center" wrapText="1" indent="1"/>
    </xf>
    <xf numFmtId="4" fontId="14" fillId="3" borderId="1" xfId="0" applyNumberFormat="1" applyFont="1" applyFill="1" applyBorder="1" applyAlignment="1">
      <alignment horizontal="right" vertical="center" wrapText="1"/>
    </xf>
    <xf numFmtId="0" fontId="9" fillId="3" borderId="1" xfId="0" applyFont="1" applyFill="1" applyBorder="1" applyAlignment="1">
      <alignment horizontal="left" vertical="center" wrapText="1" indent="2"/>
    </xf>
    <xf numFmtId="0" fontId="22" fillId="3" borderId="1" xfId="0" applyFont="1" applyFill="1" applyBorder="1" applyAlignment="1">
      <alignment horizontal="right" vertical="center" wrapText="1"/>
    </xf>
    <xf numFmtId="0" fontId="22"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9" fillId="3" borderId="0" xfId="0" applyFont="1" applyFill="1"/>
    <xf numFmtId="0" fontId="9" fillId="3" borderId="0" xfId="0" applyFont="1" applyFill="1" applyAlignment="1">
      <alignment vertical="center"/>
    </xf>
    <xf numFmtId="0" fontId="8" fillId="3" borderId="0" xfId="0" applyFont="1" applyFill="1" applyAlignment="1">
      <alignment horizontal="center"/>
    </xf>
    <xf numFmtId="0" fontId="9" fillId="3" borderId="0" xfId="0" applyFont="1" applyFill="1" applyAlignment="1">
      <alignment horizontal="justify" vertical="center"/>
    </xf>
    <xf numFmtId="0" fontId="8" fillId="3" borderId="0" xfId="0" applyFont="1" applyFill="1" applyAlignment="1">
      <alignment horizontal="center" wrapText="1"/>
    </xf>
    <xf numFmtId="0" fontId="9" fillId="3" borderId="0" xfId="0" applyFont="1" applyFill="1" applyBorder="1"/>
    <xf numFmtId="0" fontId="9" fillId="3" borderId="12" xfId="0" applyFont="1" applyFill="1" applyBorder="1"/>
    <xf numFmtId="0" fontId="8" fillId="3" borderId="15"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7" xfId="0" applyFont="1" applyFill="1" applyBorder="1" applyAlignment="1">
      <alignment horizontal="center" vertical="center" wrapText="1"/>
    </xf>
    <xf numFmtId="49" fontId="9" fillId="3" borderId="17" xfId="0" applyNumberFormat="1" applyFont="1" applyFill="1" applyBorder="1" applyAlignment="1">
      <alignment horizontal="center" vertical="center" wrapText="1"/>
    </xf>
    <xf numFmtId="0" fontId="9" fillId="3" borderId="29" xfId="0"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0" fontId="15" fillId="3" borderId="17" xfId="0" applyFont="1" applyFill="1" applyBorder="1" applyAlignment="1">
      <alignment vertical="center" wrapText="1"/>
    </xf>
    <xf numFmtId="0" fontId="9" fillId="3" borderId="17" xfId="0" applyFont="1" applyFill="1" applyBorder="1" applyAlignment="1">
      <alignment vertical="center" wrapText="1"/>
    </xf>
    <xf numFmtId="164" fontId="9" fillId="3" borderId="17" xfId="0" applyNumberFormat="1" applyFont="1" applyFill="1" applyBorder="1" applyAlignment="1">
      <alignment vertical="center" wrapText="1"/>
    </xf>
    <xf numFmtId="43" fontId="9" fillId="3" borderId="17" xfId="6" applyFont="1" applyFill="1" applyBorder="1" applyAlignment="1">
      <alignment vertical="center" wrapText="1"/>
    </xf>
    <xf numFmtId="4" fontId="9" fillId="3" borderId="17" xfId="0" applyNumberFormat="1" applyFont="1" applyFill="1" applyBorder="1" applyAlignment="1">
      <alignment vertical="center" wrapText="1"/>
    </xf>
    <xf numFmtId="0" fontId="9" fillId="3" borderId="19" xfId="0" applyFont="1" applyFill="1" applyBorder="1" applyAlignment="1">
      <alignment vertical="center" wrapText="1"/>
    </xf>
    <xf numFmtId="0" fontId="9" fillId="3" borderId="13" xfId="0" applyFont="1" applyFill="1" applyBorder="1" applyAlignment="1">
      <alignment vertical="center" wrapText="1"/>
    </xf>
    <xf numFmtId="43" fontId="9" fillId="3" borderId="17" xfId="0" applyNumberFormat="1" applyFont="1" applyFill="1" applyBorder="1" applyAlignment="1">
      <alignment vertical="center" wrapText="1"/>
    </xf>
    <xf numFmtId="0" fontId="9" fillId="3" borderId="0" xfId="0" applyFont="1" applyFill="1" applyBorder="1" applyAlignment="1">
      <alignment vertical="center" wrapText="1"/>
    </xf>
    <xf numFmtId="0" fontId="9" fillId="3" borderId="21" xfId="0" applyFont="1" applyFill="1" applyBorder="1"/>
    <xf numFmtId="0" fontId="9" fillId="3" borderId="17" xfId="0" applyFont="1" applyFill="1" applyBorder="1" applyAlignment="1">
      <alignment horizontal="left" vertical="center" wrapText="1"/>
    </xf>
    <xf numFmtId="49" fontId="0" fillId="3" borderId="15" xfId="0" applyNumberFormat="1" applyFill="1" applyBorder="1" applyAlignment="1">
      <alignment horizontal="center" vertical="center" wrapText="1"/>
    </xf>
    <xf numFmtId="0" fontId="21" fillId="3" borderId="0" xfId="0" applyFont="1" applyFill="1"/>
    <xf numFmtId="0" fontId="0" fillId="3" borderId="17" xfId="0" applyFill="1" applyBorder="1" applyAlignment="1">
      <alignment horizontal="center" vertical="center" wrapText="1"/>
    </xf>
    <xf numFmtId="11" fontId="9" fillId="3" borderId="17" xfId="0" applyNumberFormat="1" applyFont="1" applyFill="1" applyBorder="1" applyAlignment="1">
      <alignment horizontal="center" vertical="center" wrapText="1"/>
    </xf>
    <xf numFmtId="0" fontId="23" fillId="3" borderId="17" xfId="0" applyFont="1" applyFill="1" applyBorder="1" applyAlignment="1">
      <alignment horizontal="center" vertical="center" wrapText="1"/>
    </xf>
    <xf numFmtId="0" fontId="15" fillId="3" borderId="19" xfId="0" applyFont="1" applyFill="1" applyBorder="1" applyAlignment="1">
      <alignment vertical="center" wrapText="1"/>
    </xf>
    <xf numFmtId="0" fontId="9" fillId="3" borderId="0" xfId="0" applyFont="1" applyFill="1" applyBorder="1" applyAlignment="1">
      <alignment wrapText="1"/>
    </xf>
    <xf numFmtId="0" fontId="9" fillId="3" borderId="0" xfId="0" applyFont="1" applyFill="1" applyBorder="1" applyAlignment="1">
      <alignment horizontal="center" vertical="center"/>
    </xf>
    <xf numFmtId="0" fontId="9" fillId="3" borderId="0" xfId="0" applyFont="1" applyFill="1" applyAlignment="1">
      <alignment wrapText="1"/>
    </xf>
    <xf numFmtId="0" fontId="11" fillId="3" borderId="0" xfId="0" applyFont="1" applyFill="1" applyAlignment="1">
      <alignment horizontal="left" vertical="top"/>
    </xf>
    <xf numFmtId="4" fontId="33" fillId="3" borderId="1" xfId="0" applyNumberFormat="1" applyFont="1" applyFill="1" applyBorder="1" applyAlignment="1">
      <alignment horizontal="center" vertical="center"/>
    </xf>
    <xf numFmtId="4" fontId="33" fillId="3" borderId="1" xfId="0" applyNumberFormat="1" applyFont="1" applyFill="1" applyBorder="1" applyAlignment="1">
      <alignment horizontal="center" vertical="center" wrapText="1"/>
    </xf>
    <xf numFmtId="0" fontId="34" fillId="3" borderId="1" xfId="0" applyFont="1" applyFill="1" applyBorder="1" applyAlignment="1">
      <alignment horizontal="center"/>
    </xf>
    <xf numFmtId="4" fontId="34" fillId="3" borderId="23" xfId="0" applyNumberFormat="1" applyFont="1" applyFill="1" applyBorder="1" applyAlignment="1">
      <alignment horizontal="center" wrapText="1"/>
    </xf>
    <xf numFmtId="43" fontId="14" fillId="3" borderId="1" xfId="6" applyFont="1" applyFill="1" applyBorder="1" applyAlignment="1">
      <alignment horizontal="right" vertical="center" wrapText="1"/>
    </xf>
    <xf numFmtId="43" fontId="14" fillId="3" borderId="1" xfId="0" applyNumberFormat="1" applyFont="1" applyFill="1" applyBorder="1" applyAlignment="1">
      <alignment horizontal="righ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right" vertical="center" wrapText="1"/>
    </xf>
    <xf numFmtId="0" fontId="14" fillId="3" borderId="1" xfId="0" applyFont="1" applyFill="1" applyBorder="1" applyAlignment="1">
      <alignment vertical="center" wrapText="1"/>
    </xf>
    <xf numFmtId="43" fontId="14" fillId="3" borderId="1" xfId="6" applyFont="1" applyFill="1" applyBorder="1" applyAlignment="1">
      <alignment horizontal="right" vertical="center" wrapText="1"/>
    </xf>
    <xf numFmtId="0" fontId="13" fillId="3" borderId="1" xfId="0" applyFont="1" applyFill="1" applyBorder="1" applyAlignment="1">
      <alignment horizontal="center" vertical="center" wrapText="1"/>
    </xf>
    <xf numFmtId="164" fontId="14" fillId="3" borderId="1" xfId="0" applyNumberFormat="1" applyFont="1" applyFill="1" applyBorder="1" applyAlignment="1">
      <alignment horizontal="right" vertical="center" wrapText="1"/>
    </xf>
    <xf numFmtId="4" fontId="3" fillId="3" borderId="1" xfId="0" applyNumberFormat="1" applyFont="1" applyFill="1" applyBorder="1" applyAlignment="1">
      <alignment horizontal="center" vertical="center"/>
    </xf>
    <xf numFmtId="164" fontId="9" fillId="3" borderId="17" xfId="0" applyNumberFormat="1" applyFont="1" applyFill="1" applyBorder="1" applyAlignment="1">
      <alignment horizontal="right" vertical="center" wrapText="1"/>
    </xf>
    <xf numFmtId="43" fontId="9" fillId="3" borderId="17" xfId="6" applyFont="1" applyFill="1" applyBorder="1" applyAlignment="1">
      <alignment horizontal="right" vertical="center" wrapText="1"/>
    </xf>
    <xf numFmtId="43" fontId="9" fillId="3" borderId="17" xfId="0" applyNumberFormat="1" applyFont="1" applyFill="1" applyBorder="1" applyAlignment="1">
      <alignment horizontal="right" vertical="center" wrapText="1"/>
    </xf>
    <xf numFmtId="49" fontId="3" fillId="0" borderId="6" xfId="1" applyNumberFormat="1" applyFont="1" applyFill="1" applyBorder="1" applyAlignment="1">
      <alignment horizontal="center" vertical="center"/>
    </xf>
    <xf numFmtId="49" fontId="3" fillId="0" borderId="11" xfId="1" applyNumberFormat="1" applyFont="1" applyFill="1" applyBorder="1" applyAlignment="1">
      <alignment horizontal="center" vertical="center"/>
    </xf>
    <xf numFmtId="49" fontId="3" fillId="0" borderId="10"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xf>
    <xf numFmtId="49" fontId="3" fillId="0" borderId="8" xfId="1" applyNumberFormat="1" applyFont="1" applyFill="1" applyBorder="1" applyAlignment="1">
      <alignment horizontal="center" vertical="center"/>
    </xf>
    <xf numFmtId="0" fontId="3" fillId="0" borderId="0" xfId="1" applyFont="1" applyFill="1" applyAlignment="1">
      <alignment horizontal="right" vertical="center"/>
    </xf>
    <xf numFmtId="0" fontId="3" fillId="0" borderId="9" xfId="1" applyFont="1" applyFill="1" applyBorder="1" applyAlignment="1">
      <alignment horizontal="right" vertical="center"/>
    </xf>
    <xf numFmtId="0" fontId="3" fillId="0" borderId="0" xfId="1" applyFont="1" applyFill="1" applyBorder="1" applyAlignment="1">
      <alignment horizontal="right" vertical="center"/>
    </xf>
    <xf numFmtId="49" fontId="3" fillId="0" borderId="0" xfId="1" applyNumberFormat="1" applyFont="1" applyFill="1" applyBorder="1" applyAlignment="1">
      <alignment horizontal="center"/>
    </xf>
    <xf numFmtId="0" fontId="2" fillId="0" borderId="0" xfId="1" applyFont="1" applyAlignment="1">
      <alignment horizontal="left"/>
    </xf>
    <xf numFmtId="49" fontId="3" fillId="0" borderId="2" xfId="1" applyNumberFormat="1" applyFont="1" applyFill="1" applyBorder="1" applyAlignment="1">
      <alignment horizontal="left"/>
    </xf>
    <xf numFmtId="0" fontId="5" fillId="0" borderId="0" xfId="1" applyFont="1" applyAlignment="1">
      <alignment horizontal="center"/>
    </xf>
    <xf numFmtId="0" fontId="5" fillId="0" borderId="0" xfId="0" applyFont="1" applyAlignment="1">
      <alignment horizontal="center"/>
    </xf>
    <xf numFmtId="49" fontId="3" fillId="0" borderId="2" xfId="1" applyNumberFormat="1" applyFont="1" applyFill="1" applyBorder="1" applyAlignment="1">
      <alignment horizontal="center"/>
    </xf>
    <xf numFmtId="0" fontId="3" fillId="0" borderId="0" xfId="1" applyFont="1"/>
    <xf numFmtId="49" fontId="28" fillId="0" borderId="0" xfId="1" applyNumberFormat="1" applyFont="1" applyBorder="1" applyAlignment="1">
      <alignment horizontal="right"/>
    </xf>
    <xf numFmtId="0" fontId="4" fillId="0" borderId="0" xfId="1" applyFont="1" applyBorder="1" applyAlignment="1">
      <alignment horizontal="center" vertical="top"/>
    </xf>
    <xf numFmtId="0" fontId="3" fillId="0" borderId="0" xfId="1" applyFont="1" applyAlignment="1">
      <alignment horizontal="center"/>
    </xf>
    <xf numFmtId="0" fontId="3" fillId="0" borderId="2" xfId="1" applyFont="1" applyFill="1" applyBorder="1" applyAlignment="1">
      <alignment horizontal="center" wrapText="1"/>
    </xf>
    <xf numFmtId="0" fontId="4" fillId="0" borderId="0" xfId="1" applyFont="1" applyBorder="1" applyAlignment="1">
      <alignment horizontal="center" vertical="top" wrapText="1"/>
    </xf>
    <xf numFmtId="0" fontId="3" fillId="0" borderId="2" xfId="1" applyFont="1" applyFill="1" applyBorder="1" applyAlignment="1">
      <alignment horizontal="center"/>
    </xf>
    <xf numFmtId="0" fontId="3" fillId="0" borderId="0" xfId="1" applyFont="1" applyBorder="1" applyAlignment="1">
      <alignment horizontal="center" vertical="top"/>
    </xf>
    <xf numFmtId="49" fontId="7" fillId="0" borderId="2" xfId="1" applyNumberFormat="1" applyFont="1" applyFill="1" applyBorder="1" applyAlignment="1">
      <alignment horizontal="center"/>
    </xf>
    <xf numFmtId="0" fontId="7" fillId="0" borderId="0" xfId="1" applyFont="1" applyFill="1" applyBorder="1" applyAlignment="1">
      <alignment horizontal="right"/>
    </xf>
    <xf numFmtId="49" fontId="7" fillId="0" borderId="2" xfId="1" applyNumberFormat="1" applyFont="1" applyFill="1" applyBorder="1" applyAlignment="1">
      <alignment horizontal="left"/>
    </xf>
    <xf numFmtId="0" fontId="3" fillId="0" borderId="0" xfId="1" applyFont="1" applyFill="1" applyAlignment="1">
      <alignment horizontal="right"/>
    </xf>
    <xf numFmtId="0" fontId="3" fillId="0" borderId="9" xfId="1" applyFont="1" applyFill="1" applyBorder="1" applyAlignment="1">
      <alignment horizontal="right"/>
    </xf>
    <xf numFmtId="49" fontId="3" fillId="0" borderId="1" xfId="1" applyNumberFormat="1" applyFont="1" applyFill="1" applyBorder="1" applyAlignment="1">
      <alignment horizontal="center"/>
    </xf>
    <xf numFmtId="0" fontId="6" fillId="0" borderId="0" xfId="1" applyFont="1" applyFill="1" applyBorder="1" applyAlignment="1">
      <alignment horizontal="left" vertical="top" wrapText="1"/>
    </xf>
    <xf numFmtId="0" fontId="3" fillId="0" borderId="0" xfId="1" applyFont="1" applyBorder="1" applyAlignment="1">
      <alignment horizontal="center"/>
    </xf>
    <xf numFmtId="0" fontId="3" fillId="0" borderId="0" xfId="1" applyFont="1" applyFill="1" applyBorder="1" applyAlignment="1">
      <alignment horizontal="center" wrapText="1"/>
    </xf>
    <xf numFmtId="0" fontId="4" fillId="0" borderId="0" xfId="1" applyFont="1" applyFill="1" applyBorder="1" applyAlignment="1">
      <alignment horizontal="center" vertical="top" wrapText="1"/>
    </xf>
    <xf numFmtId="0" fontId="3" fillId="0" borderId="0" xfId="1" applyFont="1" applyFill="1" applyBorder="1" applyAlignment="1">
      <alignment horizontal="center"/>
    </xf>
    <xf numFmtId="0" fontId="3" fillId="0" borderId="0" xfId="1" applyFont="1" applyBorder="1" applyAlignment="1">
      <alignment horizontal="right"/>
    </xf>
    <xf numFmtId="0" fontId="3" fillId="0" borderId="0" xfId="1" applyFont="1" applyBorder="1"/>
    <xf numFmtId="49" fontId="3" fillId="0" borderId="0" xfId="1" applyNumberFormat="1" applyFont="1" applyFill="1" applyBorder="1" applyAlignment="1">
      <alignment horizontal="left"/>
    </xf>
    <xf numFmtId="0" fontId="3" fillId="0" borderId="0" xfId="1" applyFont="1" applyAlignment="1">
      <alignment horizontal="right"/>
    </xf>
    <xf numFmtId="0" fontId="3" fillId="0" borderId="0" xfId="1" applyFont="1" applyFill="1" applyAlignment="1">
      <alignment horizontal="left" vertical="top" wrapText="1"/>
    </xf>
    <xf numFmtId="0" fontId="6" fillId="0" borderId="2" xfId="1" applyFont="1" applyFill="1" applyBorder="1" applyAlignment="1">
      <alignment horizontal="left" vertical="top" wrapText="1"/>
    </xf>
    <xf numFmtId="49" fontId="3" fillId="3" borderId="1" xfId="1" applyNumberFormat="1" applyFont="1" applyFill="1" applyBorder="1" applyAlignment="1">
      <alignment horizontal="center" vertical="top"/>
    </xf>
    <xf numFmtId="49" fontId="3" fillId="0" borderId="3"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4" xfId="1" applyNumberFormat="1" applyFont="1" applyFill="1" applyBorder="1" applyAlignment="1">
      <alignment horizontal="center" vertical="center"/>
    </xf>
    <xf numFmtId="49" fontId="3" fillId="0" borderId="1" xfId="1" applyNumberFormat="1" applyFont="1" applyFill="1" applyBorder="1" applyAlignment="1">
      <alignment horizontal="center" vertical="top"/>
    </xf>
    <xf numFmtId="0" fontId="3" fillId="0" borderId="0" xfId="1" applyFont="1" applyFill="1" applyAlignment="1">
      <alignment horizontal="left" wrapText="1"/>
    </xf>
    <xf numFmtId="49" fontId="3" fillId="0" borderId="2" xfId="1" applyNumberFormat="1" applyFont="1" applyFill="1" applyBorder="1" applyAlignment="1">
      <alignment horizontal="left" wrapText="1"/>
    </xf>
    <xf numFmtId="0" fontId="3" fillId="0" borderId="0" xfId="1" applyFont="1" applyFill="1" applyBorder="1" applyAlignment="1">
      <alignment horizontal="left" vertical="top" wrapText="1"/>
    </xf>
    <xf numFmtId="49" fontId="3" fillId="0" borderId="0" xfId="1" applyNumberFormat="1" applyFont="1" applyFill="1" applyBorder="1" applyAlignment="1">
      <alignment horizontal="center" vertical="top" wrapText="1"/>
    </xf>
    <xf numFmtId="0" fontId="7" fillId="0" borderId="0" xfId="1" applyFont="1" applyFill="1" applyBorder="1" applyAlignment="1">
      <alignment horizontal="center" vertical="center"/>
    </xf>
    <xf numFmtId="0" fontId="3" fillId="0" borderId="0" xfId="1" applyFont="1" applyFill="1" applyBorder="1" applyAlignment="1">
      <alignment horizontal="left"/>
    </xf>
    <xf numFmtId="49" fontId="3" fillId="0" borderId="0" xfId="1" applyNumberFormat="1" applyFont="1" applyFill="1" applyBorder="1" applyAlignment="1">
      <alignment horizontal="left" vertical="top" wrapText="1"/>
    </xf>
    <xf numFmtId="0" fontId="9" fillId="3" borderId="0" xfId="0" applyFont="1" applyFill="1" applyAlignment="1">
      <alignment horizontal="left" vertical="top" wrapText="1"/>
    </xf>
    <xf numFmtId="0" fontId="14" fillId="3" borderId="0" xfId="0" applyFont="1" applyFill="1" applyAlignment="1">
      <alignment horizontal="left" vertical="top" wrapText="1"/>
    </xf>
    <xf numFmtId="0" fontId="9"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right" vertical="center" wrapText="1"/>
    </xf>
    <xf numFmtId="0" fontId="14" fillId="3" borderId="1" xfId="0" applyFont="1" applyFill="1" applyBorder="1" applyAlignment="1">
      <alignment vertical="center" wrapText="1"/>
    </xf>
    <xf numFmtId="43" fontId="14" fillId="3" borderId="1" xfId="0" applyNumberFormat="1" applyFont="1" applyFill="1" applyBorder="1" applyAlignment="1">
      <alignment horizontal="right" vertical="center" wrapText="1"/>
    </xf>
    <xf numFmtId="43" fontId="14" fillId="3" borderId="1" xfId="6" applyFont="1" applyFill="1" applyBorder="1" applyAlignment="1">
      <alignment horizontal="right" vertical="center" wrapText="1"/>
    </xf>
    <xf numFmtId="0" fontId="13" fillId="3" borderId="0" xfId="0" applyFont="1" applyFill="1" applyAlignment="1">
      <alignment horizontal="center"/>
    </xf>
    <xf numFmtId="0" fontId="8"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64" fontId="14" fillId="3" borderId="1" xfId="0" applyNumberFormat="1" applyFont="1" applyFill="1" applyBorder="1" applyAlignment="1">
      <alignment horizontal="right" vertical="center" wrapText="1"/>
    </xf>
    <xf numFmtId="0" fontId="9" fillId="3" borderId="4" xfId="0" applyFont="1" applyFill="1" applyBorder="1" applyAlignment="1">
      <alignment horizontal="center" vertical="center" wrapText="1"/>
    </xf>
    <xf numFmtId="0" fontId="9" fillId="3" borderId="4" xfId="0" applyFont="1" applyFill="1" applyBorder="1" applyAlignment="1">
      <alignment vertical="center" wrapText="1"/>
    </xf>
    <xf numFmtId="1" fontId="7" fillId="3" borderId="22" xfId="0" applyNumberFormat="1" applyFont="1" applyFill="1" applyBorder="1" applyAlignment="1">
      <alignment horizontal="center" vertical="center"/>
    </xf>
    <xf numFmtId="1" fontId="7" fillId="3" borderId="27" xfId="0" applyNumberFormat="1" applyFont="1" applyFill="1" applyBorder="1" applyAlignment="1">
      <alignment horizontal="center" vertical="center"/>
    </xf>
    <xf numFmtId="1" fontId="7" fillId="3" borderId="23" xfId="0" applyNumberFormat="1"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7" fillId="0" borderId="0" xfId="0" applyNumberFormat="1" applyFont="1" applyFill="1" applyBorder="1" applyAlignment="1">
      <alignment horizontal="center"/>
    </xf>
    <xf numFmtId="0" fontId="3" fillId="3" borderId="1" xfId="0" applyNumberFormat="1" applyFont="1" applyFill="1" applyBorder="1" applyAlignment="1">
      <alignment horizontal="center" vertical="center" wrapText="1"/>
    </xf>
    <xf numFmtId="0" fontId="3" fillId="3" borderId="22" xfId="0" applyNumberFormat="1" applyFont="1" applyFill="1" applyBorder="1" applyAlignment="1">
      <alignment horizontal="center" vertical="center" wrapText="1"/>
    </xf>
    <xf numFmtId="0" fontId="3" fillId="3" borderId="27" xfId="0" applyNumberFormat="1" applyFont="1" applyFill="1" applyBorder="1" applyAlignment="1">
      <alignment horizontal="center" vertical="center" wrapText="1"/>
    </xf>
    <xf numFmtId="0" fontId="3" fillId="3" borderId="23" xfId="0" applyNumberFormat="1" applyFont="1" applyFill="1" applyBorder="1" applyAlignment="1">
      <alignment horizontal="center" vertical="center" wrapText="1"/>
    </xf>
    <xf numFmtId="0" fontId="24" fillId="3" borderId="3" xfId="0" applyNumberFormat="1" applyFont="1" applyFill="1" applyBorder="1" applyAlignment="1">
      <alignment horizontal="center" vertical="center"/>
    </xf>
    <xf numFmtId="0" fontId="24" fillId="3" borderId="5" xfId="0" applyNumberFormat="1" applyFont="1" applyFill="1" applyBorder="1" applyAlignment="1">
      <alignment horizontal="center" vertical="center"/>
    </xf>
    <xf numFmtId="0" fontId="24" fillId="3" borderId="4" xfId="0" applyNumberFormat="1" applyFont="1" applyFill="1" applyBorder="1" applyAlignment="1">
      <alignment horizontal="center" vertical="center"/>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9" fillId="3" borderId="14" xfId="0" applyFont="1" applyFill="1" applyBorder="1" applyAlignment="1">
      <alignment vertical="center" wrapText="1"/>
    </xf>
    <xf numFmtId="0" fontId="23" fillId="3" borderId="15" xfId="0" applyFont="1" applyFill="1" applyBorder="1" applyAlignment="1">
      <alignment vertical="center" wrapText="1"/>
    </xf>
    <xf numFmtId="0" fontId="9" fillId="3" borderId="15" xfId="0" applyFont="1" applyFill="1" applyBorder="1" applyAlignment="1">
      <alignment vertical="center" wrapText="1"/>
    </xf>
    <xf numFmtId="4" fontId="9" fillId="3" borderId="14" xfId="0" applyNumberFormat="1" applyFont="1" applyFill="1" applyBorder="1" applyAlignment="1">
      <alignment vertical="center" wrapText="1"/>
    </xf>
    <xf numFmtId="4" fontId="9" fillId="3" borderId="15" xfId="0" applyNumberFormat="1" applyFont="1" applyFill="1" applyBorder="1" applyAlignment="1">
      <alignment vertical="center" wrapText="1"/>
    </xf>
    <xf numFmtId="49" fontId="9" fillId="3" borderId="14"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164" fontId="9" fillId="3" borderId="14" xfId="0" applyNumberFormat="1" applyFont="1" applyFill="1" applyBorder="1" applyAlignment="1">
      <alignment horizontal="right" vertical="center" wrapText="1"/>
    </xf>
    <xf numFmtId="164" fontId="9" fillId="3" borderId="15" xfId="0" applyNumberFormat="1" applyFont="1" applyFill="1" applyBorder="1" applyAlignment="1">
      <alignment horizontal="right" vertical="center" wrapText="1"/>
    </xf>
    <xf numFmtId="0" fontId="9" fillId="3" borderId="2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8" fillId="3" borderId="0" xfId="0" applyFont="1" applyFill="1" applyAlignment="1">
      <alignment horizontal="center" wrapText="1"/>
    </xf>
    <xf numFmtId="0" fontId="9" fillId="3" borderId="0" xfId="0" applyFont="1" applyFill="1" applyAlignment="1">
      <alignment horizontal="center" wrapText="1"/>
    </xf>
    <xf numFmtId="43" fontId="9" fillId="3" borderId="14" xfId="0" applyNumberFormat="1" applyFont="1" applyFill="1" applyBorder="1" applyAlignment="1">
      <alignment vertical="center" wrapText="1"/>
    </xf>
    <xf numFmtId="0" fontId="9" fillId="3" borderId="0" xfId="0" applyFont="1" applyFill="1" applyAlignment="1">
      <alignment wrapText="1"/>
    </xf>
    <xf numFmtId="0" fontId="9" fillId="3" borderId="24" xfId="0" applyFont="1" applyFill="1" applyBorder="1" applyAlignment="1">
      <alignment vertical="center" wrapText="1"/>
    </xf>
    <xf numFmtId="0" fontId="9" fillId="3" borderId="25" xfId="0" applyFont="1" applyFill="1" applyBorder="1" applyAlignment="1">
      <alignment vertical="center" wrapText="1"/>
    </xf>
    <xf numFmtId="43" fontId="9" fillId="3" borderId="14" xfId="6" applyFont="1" applyFill="1" applyBorder="1" applyAlignment="1">
      <alignment vertical="center" wrapText="1"/>
    </xf>
    <xf numFmtId="43" fontId="9" fillId="3" borderId="15" xfId="6" applyFont="1" applyFill="1" applyBorder="1" applyAlignment="1">
      <alignment vertical="center" wrapText="1"/>
    </xf>
    <xf numFmtId="0" fontId="0" fillId="3" borderId="15" xfId="0" applyFill="1" applyBorder="1" applyAlignment="1">
      <alignment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1" fillId="3" borderId="0" xfId="0" applyFont="1" applyFill="1" applyAlignment="1">
      <alignment wrapText="1"/>
    </xf>
    <xf numFmtId="0" fontId="20" fillId="3" borderId="0" xfId="0" applyFont="1" applyFill="1" applyAlignment="1"/>
    <xf numFmtId="0" fontId="0" fillId="3" borderId="15" xfId="0" applyFill="1" applyBorder="1" applyAlignment="1">
      <alignment horizontal="center" vertical="center" wrapText="1"/>
    </xf>
    <xf numFmtId="0" fontId="23"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13" fillId="0" borderId="0" xfId="0" applyFont="1" applyFill="1" applyAlignment="1">
      <alignment horizontal="center" wrapText="1"/>
    </xf>
    <xf numFmtId="0" fontId="14" fillId="0" borderId="0" xfId="0" applyFont="1" applyFill="1" applyAlignment="1">
      <alignment horizontal="center" wrapText="1"/>
    </xf>
    <xf numFmtId="0" fontId="29"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0" borderId="6" xfId="0" applyFont="1" applyFill="1" applyBorder="1" applyAlignment="1">
      <alignment horizontal="center"/>
    </xf>
    <xf numFmtId="0" fontId="29" fillId="0" borderId="11" xfId="0" applyFont="1" applyFill="1" applyBorder="1" applyAlignment="1">
      <alignment horizontal="center"/>
    </xf>
    <xf numFmtId="0" fontId="29" fillId="0" borderId="10" xfId="0" applyFont="1" applyFill="1" applyBorder="1" applyAlignment="1">
      <alignment horizontal="center"/>
    </xf>
    <xf numFmtId="0" fontId="7" fillId="0" borderId="0" xfId="1" applyFont="1" applyAlignment="1">
      <alignment horizontal="center" vertical="center" wrapText="1"/>
    </xf>
    <xf numFmtId="0" fontId="30" fillId="0" borderId="0" xfId="0" applyFont="1" applyAlignment="1">
      <alignment horizontal="center" vertical="center"/>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left" vertical="center" wrapText="1"/>
    </xf>
    <xf numFmtId="43" fontId="9" fillId="3" borderId="3" xfId="6" applyFont="1" applyFill="1" applyBorder="1" applyAlignment="1">
      <alignment horizontal="center" vertical="top"/>
    </xf>
    <xf numFmtId="43" fontId="9" fillId="3" borderId="5" xfId="6" applyFont="1" applyFill="1" applyBorder="1" applyAlignment="1">
      <alignment horizontal="center" vertical="top"/>
    </xf>
    <xf numFmtId="43" fontId="9" fillId="3" borderId="4" xfId="6" applyFont="1" applyFill="1" applyBorder="1" applyAlignment="1">
      <alignment horizontal="center" vertical="top"/>
    </xf>
    <xf numFmtId="0" fontId="2" fillId="0" borderId="0" xfId="1" applyFont="1" applyFill="1" applyAlignment="1">
      <alignment horizontal="left" vertical="top" wrapText="1"/>
    </xf>
    <xf numFmtId="0" fontId="9" fillId="0" borderId="0" xfId="0" applyNumberFormat="1" applyFont="1" applyFill="1" applyBorder="1" applyAlignment="1">
      <alignment horizontal="left" wrapText="1"/>
    </xf>
    <xf numFmtId="0" fontId="9" fillId="0" borderId="3"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3" xfId="0" applyNumberFormat="1" applyFont="1" applyFill="1" applyBorder="1" applyAlignment="1">
      <alignment horizontal="center" vertical="top"/>
    </xf>
    <xf numFmtId="0" fontId="9" fillId="0" borderId="5" xfId="0" applyNumberFormat="1" applyFont="1" applyFill="1" applyBorder="1" applyAlignment="1">
      <alignment horizontal="center" vertical="top"/>
    </xf>
    <xf numFmtId="0" fontId="9" fillId="0" borderId="4" xfId="0" applyNumberFormat="1" applyFont="1" applyFill="1" applyBorder="1" applyAlignment="1">
      <alignment horizontal="center" vertical="top"/>
    </xf>
    <xf numFmtId="0" fontId="5" fillId="0" borderId="0" xfId="0" applyNumberFormat="1" applyFont="1" applyFill="1" applyBorder="1" applyAlignment="1">
      <alignment horizontal="left" wrapText="1"/>
    </xf>
    <xf numFmtId="49" fontId="5" fillId="0" borderId="2" xfId="0" applyNumberFormat="1" applyFont="1" applyFill="1" applyBorder="1" applyAlignment="1">
      <alignment horizontal="center"/>
    </xf>
    <xf numFmtId="0" fontId="5" fillId="0" borderId="0" xfId="0" applyNumberFormat="1" applyFont="1" applyFill="1" applyBorder="1" applyAlignment="1">
      <alignment horizontal="left" vertical="top"/>
    </xf>
    <xf numFmtId="43" fontId="9" fillId="3" borderId="3" xfId="0" applyNumberFormat="1" applyFont="1" applyFill="1" applyBorder="1" applyAlignment="1">
      <alignment horizontal="center" vertical="center"/>
    </xf>
    <xf numFmtId="0" fontId="9" fillId="3" borderId="5" xfId="0" applyNumberFormat="1" applyFont="1" applyFill="1" applyBorder="1" applyAlignment="1">
      <alignment horizontal="center" vertical="center"/>
    </xf>
    <xf numFmtId="0" fontId="9" fillId="3" borderId="4" xfId="0"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49" fontId="9" fillId="0" borderId="3" xfId="0" applyNumberFormat="1" applyFont="1" applyFill="1" applyBorder="1" applyAlignment="1">
      <alignment horizontal="left" vertical="center"/>
    </xf>
    <xf numFmtId="49" fontId="9" fillId="0" borderId="5" xfId="0" applyNumberFormat="1" applyFont="1" applyFill="1" applyBorder="1" applyAlignment="1">
      <alignment horizontal="left" vertical="center"/>
    </xf>
    <xf numFmtId="49" fontId="9" fillId="0" borderId="4" xfId="0" applyNumberFormat="1" applyFont="1" applyFill="1" applyBorder="1" applyAlignment="1">
      <alignment horizontal="left" vertical="center"/>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center" wrapText="1"/>
    </xf>
    <xf numFmtId="0" fontId="9" fillId="0" borderId="1" xfId="0" applyNumberFormat="1" applyFont="1" applyFill="1" applyBorder="1" applyAlignment="1">
      <alignment horizontal="center" vertical="top"/>
    </xf>
    <xf numFmtId="49" fontId="9" fillId="0" borderId="5" xfId="0" applyNumberFormat="1" applyFont="1" applyFill="1" applyBorder="1" applyAlignment="1">
      <alignment horizontal="right" vertical="center"/>
    </xf>
    <xf numFmtId="49" fontId="9" fillId="0" borderId="4" xfId="0" applyNumberFormat="1" applyFont="1" applyFill="1" applyBorder="1" applyAlignment="1">
      <alignment horizontal="right" vertical="center"/>
    </xf>
    <xf numFmtId="0" fontId="9"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xf>
    <xf numFmtId="0" fontId="8" fillId="0" borderId="0" xfId="0" applyNumberFormat="1" applyFont="1" applyFill="1" applyBorder="1" applyAlignment="1">
      <alignment horizontal="left" wrapText="1"/>
    </xf>
    <xf numFmtId="0" fontId="5" fillId="0" borderId="0" xfId="0" applyNumberFormat="1" applyFont="1" applyFill="1" applyBorder="1" applyAlignment="1">
      <alignment horizontal="center"/>
    </xf>
    <xf numFmtId="43" fontId="9" fillId="3" borderId="6" xfId="6" applyFont="1" applyFill="1" applyBorder="1" applyAlignment="1">
      <alignment horizontal="center" vertical="center"/>
    </xf>
    <xf numFmtId="43" fontId="9" fillId="3" borderId="11" xfId="6" applyFont="1" applyFill="1" applyBorder="1" applyAlignment="1">
      <alignment horizontal="center" vertical="center"/>
    </xf>
    <xf numFmtId="43" fontId="9" fillId="3" borderId="10" xfId="6"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11"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49" fontId="9" fillId="0" borderId="3" xfId="0" applyNumberFormat="1" applyFont="1" applyFill="1" applyBorder="1" applyAlignment="1">
      <alignment horizontal="right" vertical="center"/>
    </xf>
    <xf numFmtId="43" fontId="9" fillId="3" borderId="1" xfId="6"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9" fillId="0" borderId="3" xfId="0" applyNumberFormat="1"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4" fontId="9" fillId="0" borderId="1" xfId="0" applyNumberFormat="1" applyFont="1" applyFill="1" applyBorder="1" applyAlignment="1">
      <alignment horizontal="center" vertical="center"/>
    </xf>
    <xf numFmtId="164" fontId="3"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9" fillId="0" borderId="11" xfId="0" applyNumberFormat="1" applyFont="1" applyFill="1" applyBorder="1" applyAlignment="1">
      <alignment horizontal="center"/>
    </xf>
    <xf numFmtId="0" fontId="2" fillId="3" borderId="3" xfId="0" applyNumberFormat="1" applyFont="1" applyFill="1" applyBorder="1" applyAlignment="1">
      <alignment horizontal="left" vertical="center" wrapText="1"/>
    </xf>
    <xf numFmtId="0" fontId="2" fillId="3" borderId="5" xfId="0" applyNumberFormat="1" applyFont="1" applyFill="1" applyBorder="1" applyAlignment="1">
      <alignment horizontal="left" vertical="center" wrapText="1"/>
    </xf>
    <xf numFmtId="0" fontId="2" fillId="3" borderId="4" xfId="0" applyNumberFormat="1" applyFont="1" applyFill="1" applyBorder="1" applyAlignment="1">
      <alignment horizontal="left" vertical="center" wrapText="1"/>
    </xf>
    <xf numFmtId="0" fontId="3" fillId="3" borderId="3"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2" fillId="3" borderId="3" xfId="0" applyNumberFormat="1" applyFont="1" applyFill="1" applyBorder="1" applyAlignment="1">
      <alignment horizontal="left" vertical="center"/>
    </xf>
    <xf numFmtId="0" fontId="2" fillId="3" borderId="5" xfId="0" applyNumberFormat="1" applyFont="1" applyFill="1" applyBorder="1" applyAlignment="1">
      <alignment horizontal="left" vertical="center"/>
    </xf>
    <xf numFmtId="0" fontId="2" fillId="3" borderId="4" xfId="0" applyNumberFormat="1" applyFont="1" applyFill="1" applyBorder="1" applyAlignment="1">
      <alignment horizontal="left" vertical="center"/>
    </xf>
    <xf numFmtId="0" fontId="2" fillId="0" borderId="3"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3" xfId="0" applyNumberFormat="1" applyFont="1" applyFill="1" applyBorder="1" applyAlignment="1">
      <alignment horizontal="left" vertical="center"/>
    </xf>
    <xf numFmtId="0" fontId="2" fillId="0" borderId="5"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7" fillId="0" borderId="3"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49" fontId="3" fillId="3" borderId="3" xfId="0" applyNumberFormat="1" applyFont="1" applyFill="1" applyBorder="1" applyAlignment="1">
      <alignment horizontal="right" vertical="center"/>
    </xf>
    <xf numFmtId="49" fontId="3" fillId="3" borderId="5" xfId="0" applyNumberFormat="1" applyFont="1" applyFill="1" applyBorder="1" applyAlignment="1">
      <alignment horizontal="right" vertical="center"/>
    </xf>
    <xf numFmtId="49" fontId="3" fillId="3" borderId="4" xfId="0" applyNumberFormat="1" applyFont="1" applyFill="1" applyBorder="1" applyAlignment="1">
      <alignment horizontal="right" vertical="center"/>
    </xf>
    <xf numFmtId="49" fontId="3" fillId="0" borderId="3"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3" xfId="0" applyNumberFormat="1" applyFont="1" applyFill="1" applyBorder="1" applyAlignment="1">
      <alignment horizontal="right" vertical="center"/>
    </xf>
    <xf numFmtId="49" fontId="3" fillId="0" borderId="5" xfId="0" applyNumberFormat="1" applyFont="1" applyFill="1" applyBorder="1" applyAlignment="1">
      <alignment horizontal="right" vertical="center"/>
    </xf>
    <xf numFmtId="49" fontId="3" fillId="0" borderId="4" xfId="0" applyNumberFormat="1" applyFont="1" applyFill="1" applyBorder="1" applyAlignment="1">
      <alignment horizontal="right" vertical="center"/>
    </xf>
    <xf numFmtId="0" fontId="8" fillId="0" borderId="0" xfId="0" applyNumberFormat="1" applyFont="1" applyFill="1" applyBorder="1" applyAlignment="1">
      <alignment horizontal="left"/>
    </xf>
    <xf numFmtId="0" fontId="8" fillId="0" borderId="2" xfId="0" applyNumberFormat="1" applyFont="1" applyFill="1" applyBorder="1" applyAlignment="1">
      <alignment horizontal="left"/>
    </xf>
    <xf numFmtId="0" fontId="8" fillId="0" borderId="0" xfId="0" applyNumberFormat="1" applyFont="1" applyFill="1" applyBorder="1" applyAlignment="1">
      <alignment horizontal="center"/>
    </xf>
    <xf numFmtId="49" fontId="8" fillId="0" borderId="2" xfId="0" applyNumberFormat="1" applyFont="1" applyFill="1" applyBorder="1" applyAlignment="1">
      <alignment horizontal="left"/>
    </xf>
    <xf numFmtId="0" fontId="3" fillId="0" borderId="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top"/>
    </xf>
    <xf numFmtId="0" fontId="3" fillId="0" borderId="5" xfId="0" applyNumberFormat="1" applyFont="1" applyFill="1" applyBorder="1" applyAlignment="1">
      <alignment horizontal="center" vertical="top"/>
    </xf>
    <xf numFmtId="0" fontId="3" fillId="0" borderId="4" xfId="0" applyNumberFormat="1" applyFont="1" applyFill="1" applyBorder="1" applyAlignment="1">
      <alignment horizontal="center" vertical="top"/>
    </xf>
    <xf numFmtId="0" fontId="3" fillId="0" borderId="3" xfId="0" applyNumberFormat="1" applyFont="1" applyFill="1" applyBorder="1" applyAlignment="1">
      <alignment horizontal="right" vertical="center" wrapText="1"/>
    </xf>
    <xf numFmtId="0" fontId="3" fillId="0" borderId="5" xfId="0" applyNumberFormat="1" applyFont="1" applyFill="1" applyBorder="1" applyAlignment="1">
      <alignment horizontal="right" vertical="center" wrapText="1"/>
    </xf>
    <xf numFmtId="0" fontId="3" fillId="0" borderId="4" xfId="0" applyNumberFormat="1" applyFont="1" applyFill="1" applyBorder="1" applyAlignment="1">
      <alignment horizontal="right" vertical="center" wrapText="1"/>
    </xf>
    <xf numFmtId="0" fontId="7" fillId="0" borderId="3"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3" fillId="0" borderId="1" xfId="0" applyNumberFormat="1" applyFont="1" applyFill="1" applyBorder="1" applyAlignment="1">
      <alignment horizontal="center" vertical="top"/>
    </xf>
    <xf numFmtId="43" fontId="7" fillId="0" borderId="3" xfId="6" applyFont="1" applyFill="1" applyBorder="1" applyAlignment="1">
      <alignment horizontal="center" vertical="center"/>
    </xf>
    <xf numFmtId="43" fontId="7" fillId="0" borderId="5" xfId="6" applyFont="1" applyFill="1" applyBorder="1" applyAlignment="1">
      <alignment horizontal="center" vertical="center"/>
    </xf>
    <xf numFmtId="43" fontId="7" fillId="0" borderId="4" xfId="6" applyFont="1" applyFill="1" applyBorder="1" applyAlignment="1">
      <alignment horizontal="center" vertical="center"/>
    </xf>
    <xf numFmtId="43" fontId="3" fillId="0" borderId="3" xfId="6" applyFont="1" applyFill="1" applyBorder="1" applyAlignment="1">
      <alignment horizontal="center" vertical="center"/>
    </xf>
    <xf numFmtId="43" fontId="3" fillId="0" borderId="5" xfId="6" applyFont="1" applyFill="1" applyBorder="1" applyAlignment="1">
      <alignment horizontal="center" vertical="center"/>
    </xf>
    <xf numFmtId="43" fontId="3" fillId="0" borderId="4" xfId="6" applyFont="1" applyFill="1" applyBorder="1" applyAlignment="1">
      <alignment horizontal="center" vertical="center"/>
    </xf>
    <xf numFmtId="49" fontId="7" fillId="0" borderId="3" xfId="0" applyNumberFormat="1" applyFont="1" applyFill="1" applyBorder="1" applyAlignment="1">
      <alignment horizontal="right" vertical="center"/>
    </xf>
    <xf numFmtId="49" fontId="7" fillId="0" borderId="5" xfId="0" applyNumberFormat="1" applyFont="1" applyFill="1" applyBorder="1" applyAlignment="1">
      <alignment horizontal="right" vertical="center"/>
    </xf>
    <xf numFmtId="49" fontId="7" fillId="0" borderId="4" xfId="0" applyNumberFormat="1" applyFont="1" applyFill="1" applyBorder="1" applyAlignment="1">
      <alignment horizontal="right" vertical="center"/>
    </xf>
    <xf numFmtId="49" fontId="7" fillId="0" borderId="3" xfId="0" applyNumberFormat="1" applyFont="1" applyFill="1" applyBorder="1" applyAlignment="1">
      <alignment horizontal="left" vertical="center"/>
    </xf>
    <xf numFmtId="49" fontId="7" fillId="0" borderId="5" xfId="0" applyNumberFormat="1" applyFont="1" applyFill="1" applyBorder="1" applyAlignment="1">
      <alignment horizontal="left" vertical="center"/>
    </xf>
    <xf numFmtId="0" fontId="3" fillId="0" borderId="3"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4" fontId="3" fillId="0" borderId="3" xfId="0" applyNumberFormat="1" applyFont="1" applyFill="1" applyBorder="1" applyAlignment="1">
      <alignment horizontal="center" vertical="center"/>
    </xf>
    <xf numFmtId="4" fontId="3" fillId="0" borderId="5"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4" fontId="7" fillId="0" borderId="3" xfId="0" applyNumberFormat="1" applyFont="1" applyFill="1" applyBorder="1" applyAlignment="1">
      <alignment horizontal="center" vertical="center"/>
    </xf>
    <xf numFmtId="4" fontId="7" fillId="0" borderId="5" xfId="0" applyNumberFormat="1" applyFont="1" applyFill="1" applyBorder="1" applyAlignment="1">
      <alignment horizontal="center" vertical="center"/>
    </xf>
    <xf numFmtId="4" fontId="7" fillId="0" borderId="4"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164" fontId="7" fillId="0" borderId="1" xfId="0" applyNumberFormat="1" applyFont="1" applyFill="1" applyBorder="1" applyAlignment="1">
      <alignment horizontal="right" vertical="center"/>
    </xf>
    <xf numFmtId="0" fontId="7" fillId="0" borderId="1" xfId="0" applyNumberFormat="1" applyFont="1" applyFill="1" applyBorder="1" applyAlignment="1">
      <alignment horizontal="right" vertical="center"/>
    </xf>
    <xf numFmtId="49" fontId="3" fillId="0" borderId="3" xfId="0" applyNumberFormat="1" applyFont="1" applyFill="1" applyBorder="1" applyAlignment="1">
      <alignment horizontal="left" vertical="center"/>
    </xf>
    <xf numFmtId="49" fontId="3" fillId="0" borderId="5"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0"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xf>
    <xf numFmtId="49" fontId="7" fillId="0" borderId="4" xfId="0" applyNumberFormat="1" applyFont="1" applyFill="1" applyBorder="1" applyAlignment="1">
      <alignment horizontal="left" vertical="center"/>
    </xf>
    <xf numFmtId="49" fontId="3" fillId="0" borderId="11" xfId="0" applyNumberFormat="1" applyFont="1" applyFill="1" applyBorder="1" applyAlignment="1">
      <alignment horizontal="left" vertical="top" wrapText="1"/>
    </xf>
    <xf numFmtId="49" fontId="7" fillId="0" borderId="1" xfId="0" applyNumberFormat="1" applyFont="1" applyFill="1" applyBorder="1" applyAlignment="1">
      <alignment horizontal="left" vertical="center"/>
    </xf>
    <xf numFmtId="4" fontId="3" fillId="3" borderId="1" xfId="0" applyNumberFormat="1" applyFont="1" applyFill="1" applyBorder="1" applyAlignment="1">
      <alignment horizontal="center" vertical="center"/>
    </xf>
    <xf numFmtId="0" fontId="3" fillId="0" borderId="1" xfId="0" applyNumberFormat="1" applyFont="1" applyFill="1" applyBorder="1" applyAlignment="1">
      <alignment horizontal="right" vertical="center" wrapText="1"/>
    </xf>
    <xf numFmtId="4" fontId="7" fillId="3" borderId="3" xfId="0" applyNumberFormat="1" applyFont="1" applyFill="1" applyBorder="1" applyAlignment="1">
      <alignment horizontal="center" vertical="center"/>
    </xf>
    <xf numFmtId="4" fontId="7" fillId="3" borderId="5" xfId="0" applyNumberFormat="1" applyFont="1" applyFill="1" applyBorder="1" applyAlignment="1">
      <alignment horizontal="center" vertical="center"/>
    </xf>
    <xf numFmtId="4" fontId="7" fillId="3" borderId="4" xfId="0" applyNumberFormat="1" applyFont="1" applyFill="1" applyBorder="1" applyAlignment="1">
      <alignment horizontal="center" vertical="center"/>
    </xf>
    <xf numFmtId="0" fontId="3" fillId="0" borderId="5" xfId="0" applyNumberFormat="1" applyFont="1" applyFill="1" applyBorder="1" applyAlignment="1">
      <alignment horizontal="left" vertical="center" wrapText="1" indent="2"/>
    </xf>
    <xf numFmtId="0" fontId="3" fillId="0" borderId="4" xfId="0" applyNumberFormat="1" applyFont="1" applyFill="1" applyBorder="1" applyAlignment="1">
      <alignment horizontal="left" vertical="center" wrapText="1" indent="2"/>
    </xf>
    <xf numFmtId="0" fontId="3" fillId="0" borderId="5"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8" fillId="0" borderId="0" xfId="0" applyNumberFormat="1" applyFont="1" applyFill="1" applyBorder="1" applyAlignment="1">
      <alignment wrapText="1"/>
    </xf>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xf numFmtId="0" fontId="8" fillId="0" borderId="0" xfId="0" applyNumberFormat="1" applyFont="1" applyFill="1" applyBorder="1" applyAlignment="1">
      <alignment horizontal="center" wrapText="1"/>
    </xf>
    <xf numFmtId="49" fontId="3" fillId="0" borderId="6"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0" fontId="3" fillId="0" borderId="11" xfId="0" applyNumberFormat="1" applyFont="1" applyFill="1" applyBorder="1" applyAlignment="1">
      <alignment horizontal="left" vertical="center" wrapText="1" indent="2"/>
    </xf>
    <xf numFmtId="0" fontId="3" fillId="0" borderId="10" xfId="0" applyNumberFormat="1" applyFont="1" applyFill="1" applyBorder="1" applyAlignment="1">
      <alignment horizontal="left" vertical="center" wrapText="1" indent="2"/>
    </xf>
    <xf numFmtId="2" fontId="3" fillId="0" borderId="6" xfId="0" applyNumberFormat="1" applyFont="1" applyFill="1" applyBorder="1" applyAlignment="1">
      <alignment horizontal="center"/>
    </xf>
    <xf numFmtId="2" fontId="3" fillId="0" borderId="11" xfId="0" applyNumberFormat="1" applyFont="1" applyFill="1" applyBorder="1" applyAlignment="1">
      <alignment horizontal="center"/>
    </xf>
    <xf numFmtId="2" fontId="3" fillId="0" borderId="10" xfId="0" applyNumberFormat="1" applyFont="1" applyFill="1" applyBorder="1" applyAlignment="1">
      <alignment horizontal="center"/>
    </xf>
    <xf numFmtId="2" fontId="3" fillId="0" borderId="7" xfId="0" applyNumberFormat="1" applyFont="1" applyFill="1" applyBorder="1" applyAlignment="1">
      <alignment horizontal="center"/>
    </xf>
    <xf numFmtId="2" fontId="3" fillId="0" borderId="2" xfId="0" applyNumberFormat="1" applyFont="1" applyFill="1" applyBorder="1" applyAlignment="1">
      <alignment horizontal="center"/>
    </xf>
    <xf numFmtId="2" fontId="3" fillId="0" borderId="8" xfId="0" applyNumberFormat="1" applyFont="1" applyFill="1" applyBorder="1" applyAlignment="1">
      <alignment horizontal="center"/>
    </xf>
    <xf numFmtId="4" fontId="3" fillId="0" borderId="6" xfId="0" applyNumberFormat="1" applyFont="1" applyFill="1" applyBorder="1" applyAlignment="1">
      <alignment horizontal="center"/>
    </xf>
    <xf numFmtId="4" fontId="3" fillId="0" borderId="11" xfId="0" applyNumberFormat="1" applyFont="1" applyFill="1" applyBorder="1" applyAlignment="1">
      <alignment horizontal="center"/>
    </xf>
    <xf numFmtId="4" fontId="3" fillId="0" borderId="10" xfId="0" applyNumberFormat="1" applyFont="1" applyFill="1" applyBorder="1" applyAlignment="1">
      <alignment horizontal="center"/>
    </xf>
    <xf numFmtId="4" fontId="3" fillId="0" borderId="7" xfId="0" applyNumberFormat="1" applyFont="1" applyFill="1" applyBorder="1" applyAlignment="1">
      <alignment horizontal="center"/>
    </xf>
    <xf numFmtId="4" fontId="3" fillId="0" borderId="2" xfId="0" applyNumberFormat="1" applyFont="1" applyFill="1" applyBorder="1" applyAlignment="1">
      <alignment horizontal="center"/>
    </xf>
    <xf numFmtId="4" fontId="3" fillId="0" borderId="8" xfId="0" applyNumberFormat="1" applyFont="1" applyFill="1" applyBorder="1" applyAlignment="1">
      <alignment horizontal="center"/>
    </xf>
    <xf numFmtId="0" fontId="3" fillId="0" borderId="2" xfId="0" applyNumberFormat="1" applyFont="1" applyFill="1" applyBorder="1" applyAlignment="1">
      <alignment horizontal="left" vertical="center" wrapText="1"/>
    </xf>
    <xf numFmtId="0" fontId="3" fillId="0" borderId="8"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0" fontId="33" fillId="0" borderId="0" xfId="0" applyFont="1" applyBorder="1" applyAlignment="1">
      <alignment horizontal="center" vertical="center" wrapText="1"/>
    </xf>
    <xf numFmtId="0" fontId="34" fillId="0" borderId="0" xfId="0" applyFont="1" applyBorder="1" applyAlignment="1">
      <alignment horizontal="center"/>
    </xf>
    <xf numFmtId="0" fontId="14" fillId="0" borderId="0" xfId="0" applyFont="1" applyAlignment="1">
      <alignment horizontal="right"/>
    </xf>
    <xf numFmtId="0" fontId="0" fillId="0" borderId="0" xfId="0" applyAlignment="1">
      <alignment horizontal="right"/>
    </xf>
  </cellXfs>
  <cellStyles count="7">
    <cellStyle name="Гиперссылка" xfId="2" builtinId="8" hidden="1"/>
    <cellStyle name="Гиперссылка" xfId="3" builtinId="8" hidden="1"/>
    <cellStyle name="Гиперссылка" xfId="4" builtinId="8" hidden="1"/>
    <cellStyle name="Гиперссылка" xfId="5" builtinId="8" hidden="1"/>
    <cellStyle name="Обычный" xfId="0" builtinId="0"/>
    <cellStyle name="Обычный 2" xfId="1"/>
    <cellStyle name="Финансовый" xfId="6" builtinId="3"/>
  </cellStyles>
  <dxfs count="0"/>
  <tableStyles count="0" defaultTableStyle="TableStyleMedium9"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70;&#1083;&#1103;/&#1055;&#1051;&#1040;&#1053;%202022/&#1055;&#1083;&#1072;&#1085;%20&#1092;&#1093;&#1076;%20&#1085;&#1086;&#1074;&#1072;&#1103;%20&#1092;&#1086;&#1088;&#1084;&#10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аздел.1_"/>
      <sheetName val="справочно"/>
      <sheetName val="раздел. 2_"/>
      <sheetName val="раздел. 3_"/>
      <sheetName val="раздел. 4_"/>
    </sheetNames>
    <sheetDataSet>
      <sheetData sheetId="0" refreshError="1"/>
      <sheetData sheetId="1" refreshError="1">
        <row r="8">
          <cell r="BA8" t="str">
            <v>0001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W49"/>
  <sheetViews>
    <sheetView view="pageBreakPreview" topLeftCell="A10" zoomScaleNormal="100" workbookViewId="0">
      <selection activeCell="CO25" sqref="CO25:DD26"/>
    </sheetView>
  </sheetViews>
  <sheetFormatPr defaultColWidth="0.88671875" defaultRowHeight="13.2" x14ac:dyDescent="0.25"/>
  <cols>
    <col min="1" max="45" width="0.88671875" style="69"/>
    <col min="46" max="46" width="0.33203125" style="69" customWidth="1"/>
    <col min="47" max="49" width="0.88671875" style="69" hidden="1" customWidth="1"/>
    <col min="50" max="51" width="0.88671875" style="69"/>
    <col min="52" max="52" width="3.6640625" style="69" customWidth="1"/>
    <col min="53" max="100" width="0.88671875" style="69"/>
    <col min="101" max="101" width="0.88671875" style="69" customWidth="1"/>
    <col min="102" max="102" width="0.88671875" style="69"/>
    <col min="103" max="103" width="0.109375" style="69" customWidth="1"/>
    <col min="104" max="104" width="2.88671875" style="69" hidden="1" customWidth="1"/>
    <col min="105" max="105" width="0.6640625" style="69" hidden="1" customWidth="1"/>
    <col min="106" max="106" width="3.109375" style="69" customWidth="1"/>
    <col min="107" max="107" width="0.88671875" style="69" hidden="1" customWidth="1"/>
    <col min="108" max="108" width="2.6640625" style="69" customWidth="1"/>
    <col min="109" max="126" width="0.88671875" style="69"/>
    <col min="127" max="127" width="36.88671875" style="69" customWidth="1"/>
    <col min="128" max="301" width="0.88671875" style="69"/>
    <col min="302" max="302" width="0.33203125" style="69" customWidth="1"/>
    <col min="303" max="305" width="0" style="69" hidden="1" customWidth="1"/>
    <col min="306" max="307" width="0.88671875" style="69"/>
    <col min="308" max="308" width="3.6640625" style="69" customWidth="1"/>
    <col min="309" max="356" width="0.88671875" style="69"/>
    <col min="357" max="357" width="0.88671875" style="69" customWidth="1"/>
    <col min="358" max="358" width="0.88671875" style="69"/>
    <col min="359" max="359" width="0.109375" style="69" customWidth="1"/>
    <col min="360" max="361" width="0" style="69" hidden="1" customWidth="1"/>
    <col min="362" max="362" width="3.109375" style="69" customWidth="1"/>
    <col min="363" max="363" width="0" style="69" hidden="1" customWidth="1"/>
    <col min="364" max="364" width="2.6640625" style="69" customWidth="1"/>
    <col min="365" max="382" width="0.88671875" style="69"/>
    <col min="383" max="383" width="36.88671875" style="69" customWidth="1"/>
    <col min="384" max="557" width="0.88671875" style="69"/>
    <col min="558" max="558" width="0.33203125" style="69" customWidth="1"/>
    <col min="559" max="561" width="0" style="69" hidden="1" customWidth="1"/>
    <col min="562" max="563" width="0.88671875" style="69"/>
    <col min="564" max="564" width="3.6640625" style="69" customWidth="1"/>
    <col min="565" max="612" width="0.88671875" style="69"/>
    <col min="613" max="613" width="0.88671875" style="69" customWidth="1"/>
    <col min="614" max="614" width="0.88671875" style="69"/>
    <col min="615" max="615" width="0.109375" style="69" customWidth="1"/>
    <col min="616" max="617" width="0" style="69" hidden="1" customWidth="1"/>
    <col min="618" max="618" width="3.109375" style="69" customWidth="1"/>
    <col min="619" max="619" width="0" style="69" hidden="1" customWidth="1"/>
    <col min="620" max="620" width="2.6640625" style="69" customWidth="1"/>
    <col min="621" max="638" width="0.88671875" style="69"/>
    <col min="639" max="639" width="36.88671875" style="69" customWidth="1"/>
    <col min="640" max="813" width="0.88671875" style="69"/>
    <col min="814" max="814" width="0.33203125" style="69" customWidth="1"/>
    <col min="815" max="817" width="0" style="69" hidden="1" customWidth="1"/>
    <col min="818" max="819" width="0.88671875" style="69"/>
    <col min="820" max="820" width="3.6640625" style="69" customWidth="1"/>
    <col min="821" max="868" width="0.88671875" style="69"/>
    <col min="869" max="869" width="0.88671875" style="69" customWidth="1"/>
    <col min="870" max="870" width="0.88671875" style="69"/>
    <col min="871" max="871" width="0.109375" style="69" customWidth="1"/>
    <col min="872" max="873" width="0" style="69" hidden="1" customWidth="1"/>
    <col min="874" max="874" width="3.109375" style="69" customWidth="1"/>
    <col min="875" max="875" width="0" style="69" hidden="1" customWidth="1"/>
    <col min="876" max="876" width="2.6640625" style="69" customWidth="1"/>
    <col min="877" max="894" width="0.88671875" style="69"/>
    <col min="895" max="895" width="36.88671875" style="69" customWidth="1"/>
    <col min="896" max="1069" width="0.88671875" style="69"/>
    <col min="1070" max="1070" width="0.33203125" style="69" customWidth="1"/>
    <col min="1071" max="1073" width="0" style="69" hidden="1" customWidth="1"/>
    <col min="1074" max="1075" width="0.88671875" style="69"/>
    <col min="1076" max="1076" width="3.6640625" style="69" customWidth="1"/>
    <col min="1077" max="1124" width="0.88671875" style="69"/>
    <col min="1125" max="1125" width="0.88671875" style="69" customWidth="1"/>
    <col min="1126" max="1126" width="0.88671875" style="69"/>
    <col min="1127" max="1127" width="0.109375" style="69" customWidth="1"/>
    <col min="1128" max="1129" width="0" style="69" hidden="1" customWidth="1"/>
    <col min="1130" max="1130" width="3.109375" style="69" customWidth="1"/>
    <col min="1131" max="1131" width="0" style="69" hidden="1" customWidth="1"/>
    <col min="1132" max="1132" width="2.6640625" style="69" customWidth="1"/>
    <col min="1133" max="1150" width="0.88671875" style="69"/>
    <col min="1151" max="1151" width="36.88671875" style="69" customWidth="1"/>
    <col min="1152" max="1325" width="0.88671875" style="69"/>
    <col min="1326" max="1326" width="0.33203125" style="69" customWidth="1"/>
    <col min="1327" max="1329" width="0" style="69" hidden="1" customWidth="1"/>
    <col min="1330" max="1331" width="0.88671875" style="69"/>
    <col min="1332" max="1332" width="3.6640625" style="69" customWidth="1"/>
    <col min="1333" max="1380" width="0.88671875" style="69"/>
    <col min="1381" max="1381" width="0.88671875" style="69" customWidth="1"/>
    <col min="1382" max="1382" width="0.88671875" style="69"/>
    <col min="1383" max="1383" width="0.109375" style="69" customWidth="1"/>
    <col min="1384" max="1385" width="0" style="69" hidden="1" customWidth="1"/>
    <col min="1386" max="1386" width="3.109375" style="69" customWidth="1"/>
    <col min="1387" max="1387" width="0" style="69" hidden="1" customWidth="1"/>
    <col min="1388" max="1388" width="2.6640625" style="69" customWidth="1"/>
    <col min="1389" max="1406" width="0.88671875" style="69"/>
    <col min="1407" max="1407" width="36.88671875" style="69" customWidth="1"/>
    <col min="1408" max="1581" width="0.88671875" style="69"/>
    <col min="1582" max="1582" width="0.33203125" style="69" customWidth="1"/>
    <col min="1583" max="1585" width="0" style="69" hidden="1" customWidth="1"/>
    <col min="1586" max="1587" width="0.88671875" style="69"/>
    <col min="1588" max="1588" width="3.6640625" style="69" customWidth="1"/>
    <col min="1589" max="1636" width="0.88671875" style="69"/>
    <col min="1637" max="1637" width="0.88671875" style="69" customWidth="1"/>
    <col min="1638" max="1638" width="0.88671875" style="69"/>
    <col min="1639" max="1639" width="0.109375" style="69" customWidth="1"/>
    <col min="1640" max="1641" width="0" style="69" hidden="1" customWidth="1"/>
    <col min="1642" max="1642" width="3.109375" style="69" customWidth="1"/>
    <col min="1643" max="1643" width="0" style="69" hidden="1" customWidth="1"/>
    <col min="1644" max="1644" width="2.6640625" style="69" customWidth="1"/>
    <col min="1645" max="1662" width="0.88671875" style="69"/>
    <col min="1663" max="1663" width="36.88671875" style="69" customWidth="1"/>
    <col min="1664" max="1837" width="0.88671875" style="69"/>
    <col min="1838" max="1838" width="0.33203125" style="69" customWidth="1"/>
    <col min="1839" max="1841" width="0" style="69" hidden="1" customWidth="1"/>
    <col min="1842" max="1843" width="0.88671875" style="69"/>
    <col min="1844" max="1844" width="3.6640625" style="69" customWidth="1"/>
    <col min="1845" max="1892" width="0.88671875" style="69"/>
    <col min="1893" max="1893" width="0.88671875" style="69" customWidth="1"/>
    <col min="1894" max="1894" width="0.88671875" style="69"/>
    <col min="1895" max="1895" width="0.109375" style="69" customWidth="1"/>
    <col min="1896" max="1897" width="0" style="69" hidden="1" customWidth="1"/>
    <col min="1898" max="1898" width="3.109375" style="69" customWidth="1"/>
    <col min="1899" max="1899" width="0" style="69" hidden="1" customWidth="1"/>
    <col min="1900" max="1900" width="2.6640625" style="69" customWidth="1"/>
    <col min="1901" max="1918" width="0.88671875" style="69"/>
    <col min="1919" max="1919" width="36.88671875" style="69" customWidth="1"/>
    <col min="1920" max="2093" width="0.88671875" style="69"/>
    <col min="2094" max="2094" width="0.33203125" style="69" customWidth="1"/>
    <col min="2095" max="2097" width="0" style="69" hidden="1" customWidth="1"/>
    <col min="2098" max="2099" width="0.88671875" style="69"/>
    <col min="2100" max="2100" width="3.6640625" style="69" customWidth="1"/>
    <col min="2101" max="2148" width="0.88671875" style="69"/>
    <col min="2149" max="2149" width="0.88671875" style="69" customWidth="1"/>
    <col min="2150" max="2150" width="0.88671875" style="69"/>
    <col min="2151" max="2151" width="0.109375" style="69" customWidth="1"/>
    <col min="2152" max="2153" width="0" style="69" hidden="1" customWidth="1"/>
    <col min="2154" max="2154" width="3.109375" style="69" customWidth="1"/>
    <col min="2155" max="2155" width="0" style="69" hidden="1" customWidth="1"/>
    <col min="2156" max="2156" width="2.6640625" style="69" customWidth="1"/>
    <col min="2157" max="2174" width="0.88671875" style="69"/>
    <col min="2175" max="2175" width="36.88671875" style="69" customWidth="1"/>
    <col min="2176" max="2349" width="0.88671875" style="69"/>
    <col min="2350" max="2350" width="0.33203125" style="69" customWidth="1"/>
    <col min="2351" max="2353" width="0" style="69" hidden="1" customWidth="1"/>
    <col min="2354" max="2355" width="0.88671875" style="69"/>
    <col min="2356" max="2356" width="3.6640625" style="69" customWidth="1"/>
    <col min="2357" max="2404" width="0.88671875" style="69"/>
    <col min="2405" max="2405" width="0.88671875" style="69" customWidth="1"/>
    <col min="2406" max="2406" width="0.88671875" style="69"/>
    <col min="2407" max="2407" width="0.109375" style="69" customWidth="1"/>
    <col min="2408" max="2409" width="0" style="69" hidden="1" customWidth="1"/>
    <col min="2410" max="2410" width="3.109375" style="69" customWidth="1"/>
    <col min="2411" max="2411" width="0" style="69" hidden="1" customWidth="1"/>
    <col min="2412" max="2412" width="2.6640625" style="69" customWidth="1"/>
    <col min="2413" max="2430" width="0.88671875" style="69"/>
    <col min="2431" max="2431" width="36.88671875" style="69" customWidth="1"/>
    <col min="2432" max="2605" width="0.88671875" style="69"/>
    <col min="2606" max="2606" width="0.33203125" style="69" customWidth="1"/>
    <col min="2607" max="2609" width="0" style="69" hidden="1" customWidth="1"/>
    <col min="2610" max="2611" width="0.88671875" style="69"/>
    <col min="2612" max="2612" width="3.6640625" style="69" customWidth="1"/>
    <col min="2613" max="2660" width="0.88671875" style="69"/>
    <col min="2661" max="2661" width="0.88671875" style="69" customWidth="1"/>
    <col min="2662" max="2662" width="0.88671875" style="69"/>
    <col min="2663" max="2663" width="0.109375" style="69" customWidth="1"/>
    <col min="2664" max="2665" width="0" style="69" hidden="1" customWidth="1"/>
    <col min="2666" max="2666" width="3.109375" style="69" customWidth="1"/>
    <col min="2667" max="2667" width="0" style="69" hidden="1" customWidth="1"/>
    <col min="2668" max="2668" width="2.6640625" style="69" customWidth="1"/>
    <col min="2669" max="2686" width="0.88671875" style="69"/>
    <col min="2687" max="2687" width="36.88671875" style="69" customWidth="1"/>
    <col min="2688" max="2861" width="0.88671875" style="69"/>
    <col min="2862" max="2862" width="0.33203125" style="69" customWidth="1"/>
    <col min="2863" max="2865" width="0" style="69" hidden="1" customWidth="1"/>
    <col min="2866" max="2867" width="0.88671875" style="69"/>
    <col min="2868" max="2868" width="3.6640625" style="69" customWidth="1"/>
    <col min="2869" max="2916" width="0.88671875" style="69"/>
    <col min="2917" max="2917" width="0.88671875" style="69" customWidth="1"/>
    <col min="2918" max="2918" width="0.88671875" style="69"/>
    <col min="2919" max="2919" width="0.109375" style="69" customWidth="1"/>
    <col min="2920" max="2921" width="0" style="69" hidden="1" customWidth="1"/>
    <col min="2922" max="2922" width="3.109375" style="69" customWidth="1"/>
    <col min="2923" max="2923" width="0" style="69" hidden="1" customWidth="1"/>
    <col min="2924" max="2924" width="2.6640625" style="69" customWidth="1"/>
    <col min="2925" max="2942" width="0.88671875" style="69"/>
    <col min="2943" max="2943" width="36.88671875" style="69" customWidth="1"/>
    <col min="2944" max="3117" width="0.88671875" style="69"/>
    <col min="3118" max="3118" width="0.33203125" style="69" customWidth="1"/>
    <col min="3119" max="3121" width="0" style="69" hidden="1" customWidth="1"/>
    <col min="3122" max="3123" width="0.88671875" style="69"/>
    <col min="3124" max="3124" width="3.6640625" style="69" customWidth="1"/>
    <col min="3125" max="3172" width="0.88671875" style="69"/>
    <col min="3173" max="3173" width="0.88671875" style="69" customWidth="1"/>
    <col min="3174" max="3174" width="0.88671875" style="69"/>
    <col min="3175" max="3175" width="0.109375" style="69" customWidth="1"/>
    <col min="3176" max="3177" width="0" style="69" hidden="1" customWidth="1"/>
    <col min="3178" max="3178" width="3.109375" style="69" customWidth="1"/>
    <col min="3179" max="3179" width="0" style="69" hidden="1" customWidth="1"/>
    <col min="3180" max="3180" width="2.6640625" style="69" customWidth="1"/>
    <col min="3181" max="3198" width="0.88671875" style="69"/>
    <col min="3199" max="3199" width="36.88671875" style="69" customWidth="1"/>
    <col min="3200" max="3373" width="0.88671875" style="69"/>
    <col min="3374" max="3374" width="0.33203125" style="69" customWidth="1"/>
    <col min="3375" max="3377" width="0" style="69" hidden="1" customWidth="1"/>
    <col min="3378" max="3379" width="0.88671875" style="69"/>
    <col min="3380" max="3380" width="3.6640625" style="69" customWidth="1"/>
    <col min="3381" max="3428" width="0.88671875" style="69"/>
    <col min="3429" max="3429" width="0.88671875" style="69" customWidth="1"/>
    <col min="3430" max="3430" width="0.88671875" style="69"/>
    <col min="3431" max="3431" width="0.109375" style="69" customWidth="1"/>
    <col min="3432" max="3433" width="0" style="69" hidden="1" customWidth="1"/>
    <col min="3434" max="3434" width="3.109375" style="69" customWidth="1"/>
    <col min="3435" max="3435" width="0" style="69" hidden="1" customWidth="1"/>
    <col min="3436" max="3436" width="2.6640625" style="69" customWidth="1"/>
    <col min="3437" max="3454" width="0.88671875" style="69"/>
    <col min="3455" max="3455" width="36.88671875" style="69" customWidth="1"/>
    <col min="3456" max="3629" width="0.88671875" style="69"/>
    <col min="3630" max="3630" width="0.33203125" style="69" customWidth="1"/>
    <col min="3631" max="3633" width="0" style="69" hidden="1" customWidth="1"/>
    <col min="3634" max="3635" width="0.88671875" style="69"/>
    <col min="3636" max="3636" width="3.6640625" style="69" customWidth="1"/>
    <col min="3637" max="3684" width="0.88671875" style="69"/>
    <col min="3685" max="3685" width="0.88671875" style="69" customWidth="1"/>
    <col min="3686" max="3686" width="0.88671875" style="69"/>
    <col min="3687" max="3687" width="0.109375" style="69" customWidth="1"/>
    <col min="3688" max="3689" width="0" style="69" hidden="1" customWidth="1"/>
    <col min="3690" max="3690" width="3.109375" style="69" customWidth="1"/>
    <col min="3691" max="3691" width="0" style="69" hidden="1" customWidth="1"/>
    <col min="3692" max="3692" width="2.6640625" style="69" customWidth="1"/>
    <col min="3693" max="3710" width="0.88671875" style="69"/>
    <col min="3711" max="3711" width="36.88671875" style="69" customWidth="1"/>
    <col min="3712" max="3885" width="0.88671875" style="69"/>
    <col min="3886" max="3886" width="0.33203125" style="69" customWidth="1"/>
    <col min="3887" max="3889" width="0" style="69" hidden="1" customWidth="1"/>
    <col min="3890" max="3891" width="0.88671875" style="69"/>
    <col min="3892" max="3892" width="3.6640625" style="69" customWidth="1"/>
    <col min="3893" max="3940" width="0.88671875" style="69"/>
    <col min="3941" max="3941" width="0.88671875" style="69" customWidth="1"/>
    <col min="3942" max="3942" width="0.88671875" style="69"/>
    <col min="3943" max="3943" width="0.109375" style="69" customWidth="1"/>
    <col min="3944" max="3945" width="0" style="69" hidden="1" customWidth="1"/>
    <col min="3946" max="3946" width="3.109375" style="69" customWidth="1"/>
    <col min="3947" max="3947" width="0" style="69" hidden="1" customWidth="1"/>
    <col min="3948" max="3948" width="2.6640625" style="69" customWidth="1"/>
    <col min="3949" max="3966" width="0.88671875" style="69"/>
    <col min="3967" max="3967" width="36.88671875" style="69" customWidth="1"/>
    <col min="3968" max="4141" width="0.88671875" style="69"/>
    <col min="4142" max="4142" width="0.33203125" style="69" customWidth="1"/>
    <col min="4143" max="4145" width="0" style="69" hidden="1" customWidth="1"/>
    <col min="4146" max="4147" width="0.88671875" style="69"/>
    <col min="4148" max="4148" width="3.6640625" style="69" customWidth="1"/>
    <col min="4149" max="4196" width="0.88671875" style="69"/>
    <col min="4197" max="4197" width="0.88671875" style="69" customWidth="1"/>
    <col min="4198" max="4198" width="0.88671875" style="69"/>
    <col min="4199" max="4199" width="0.109375" style="69" customWidth="1"/>
    <col min="4200" max="4201" width="0" style="69" hidden="1" customWidth="1"/>
    <col min="4202" max="4202" width="3.109375" style="69" customWidth="1"/>
    <col min="4203" max="4203" width="0" style="69" hidden="1" customWidth="1"/>
    <col min="4204" max="4204" width="2.6640625" style="69" customWidth="1"/>
    <col min="4205" max="4222" width="0.88671875" style="69"/>
    <col min="4223" max="4223" width="36.88671875" style="69" customWidth="1"/>
    <col min="4224" max="4397" width="0.88671875" style="69"/>
    <col min="4398" max="4398" width="0.33203125" style="69" customWidth="1"/>
    <col min="4399" max="4401" width="0" style="69" hidden="1" customWidth="1"/>
    <col min="4402" max="4403" width="0.88671875" style="69"/>
    <col min="4404" max="4404" width="3.6640625" style="69" customWidth="1"/>
    <col min="4405" max="4452" width="0.88671875" style="69"/>
    <col min="4453" max="4453" width="0.88671875" style="69" customWidth="1"/>
    <col min="4454" max="4454" width="0.88671875" style="69"/>
    <col min="4455" max="4455" width="0.109375" style="69" customWidth="1"/>
    <col min="4456" max="4457" width="0" style="69" hidden="1" customWidth="1"/>
    <col min="4458" max="4458" width="3.109375" style="69" customWidth="1"/>
    <col min="4459" max="4459" width="0" style="69" hidden="1" customWidth="1"/>
    <col min="4460" max="4460" width="2.6640625" style="69" customWidth="1"/>
    <col min="4461" max="4478" width="0.88671875" style="69"/>
    <col min="4479" max="4479" width="36.88671875" style="69" customWidth="1"/>
    <col min="4480" max="4653" width="0.88671875" style="69"/>
    <col min="4654" max="4654" width="0.33203125" style="69" customWidth="1"/>
    <col min="4655" max="4657" width="0" style="69" hidden="1" customWidth="1"/>
    <col min="4658" max="4659" width="0.88671875" style="69"/>
    <col min="4660" max="4660" width="3.6640625" style="69" customWidth="1"/>
    <col min="4661" max="4708" width="0.88671875" style="69"/>
    <col min="4709" max="4709" width="0.88671875" style="69" customWidth="1"/>
    <col min="4710" max="4710" width="0.88671875" style="69"/>
    <col min="4711" max="4711" width="0.109375" style="69" customWidth="1"/>
    <col min="4712" max="4713" width="0" style="69" hidden="1" customWidth="1"/>
    <col min="4714" max="4714" width="3.109375" style="69" customWidth="1"/>
    <col min="4715" max="4715" width="0" style="69" hidden="1" customWidth="1"/>
    <col min="4716" max="4716" width="2.6640625" style="69" customWidth="1"/>
    <col min="4717" max="4734" width="0.88671875" style="69"/>
    <col min="4735" max="4735" width="36.88671875" style="69" customWidth="1"/>
    <col min="4736" max="4909" width="0.88671875" style="69"/>
    <col min="4910" max="4910" width="0.33203125" style="69" customWidth="1"/>
    <col min="4911" max="4913" width="0" style="69" hidden="1" customWidth="1"/>
    <col min="4914" max="4915" width="0.88671875" style="69"/>
    <col min="4916" max="4916" width="3.6640625" style="69" customWidth="1"/>
    <col min="4917" max="4964" width="0.88671875" style="69"/>
    <col min="4965" max="4965" width="0.88671875" style="69" customWidth="1"/>
    <col min="4966" max="4966" width="0.88671875" style="69"/>
    <col min="4967" max="4967" width="0.109375" style="69" customWidth="1"/>
    <col min="4968" max="4969" width="0" style="69" hidden="1" customWidth="1"/>
    <col min="4970" max="4970" width="3.109375" style="69" customWidth="1"/>
    <col min="4971" max="4971" width="0" style="69" hidden="1" customWidth="1"/>
    <col min="4972" max="4972" width="2.6640625" style="69" customWidth="1"/>
    <col min="4973" max="4990" width="0.88671875" style="69"/>
    <col min="4991" max="4991" width="36.88671875" style="69" customWidth="1"/>
    <col min="4992" max="5165" width="0.88671875" style="69"/>
    <col min="5166" max="5166" width="0.33203125" style="69" customWidth="1"/>
    <col min="5167" max="5169" width="0" style="69" hidden="1" customWidth="1"/>
    <col min="5170" max="5171" width="0.88671875" style="69"/>
    <col min="5172" max="5172" width="3.6640625" style="69" customWidth="1"/>
    <col min="5173" max="5220" width="0.88671875" style="69"/>
    <col min="5221" max="5221" width="0.88671875" style="69" customWidth="1"/>
    <col min="5222" max="5222" width="0.88671875" style="69"/>
    <col min="5223" max="5223" width="0.109375" style="69" customWidth="1"/>
    <col min="5224" max="5225" width="0" style="69" hidden="1" customWidth="1"/>
    <col min="5226" max="5226" width="3.109375" style="69" customWidth="1"/>
    <col min="5227" max="5227" width="0" style="69" hidden="1" customWidth="1"/>
    <col min="5228" max="5228" width="2.6640625" style="69" customWidth="1"/>
    <col min="5229" max="5246" width="0.88671875" style="69"/>
    <col min="5247" max="5247" width="36.88671875" style="69" customWidth="1"/>
    <col min="5248" max="5421" width="0.88671875" style="69"/>
    <col min="5422" max="5422" width="0.33203125" style="69" customWidth="1"/>
    <col min="5423" max="5425" width="0" style="69" hidden="1" customWidth="1"/>
    <col min="5426" max="5427" width="0.88671875" style="69"/>
    <col min="5428" max="5428" width="3.6640625" style="69" customWidth="1"/>
    <col min="5429" max="5476" width="0.88671875" style="69"/>
    <col min="5477" max="5477" width="0.88671875" style="69" customWidth="1"/>
    <col min="5478" max="5478" width="0.88671875" style="69"/>
    <col min="5479" max="5479" width="0.109375" style="69" customWidth="1"/>
    <col min="5480" max="5481" width="0" style="69" hidden="1" customWidth="1"/>
    <col min="5482" max="5482" width="3.109375" style="69" customWidth="1"/>
    <col min="5483" max="5483" width="0" style="69" hidden="1" customWidth="1"/>
    <col min="5484" max="5484" width="2.6640625" style="69" customWidth="1"/>
    <col min="5485" max="5502" width="0.88671875" style="69"/>
    <col min="5503" max="5503" width="36.88671875" style="69" customWidth="1"/>
    <col min="5504" max="5677" width="0.88671875" style="69"/>
    <col min="5678" max="5678" width="0.33203125" style="69" customWidth="1"/>
    <col min="5679" max="5681" width="0" style="69" hidden="1" customWidth="1"/>
    <col min="5682" max="5683" width="0.88671875" style="69"/>
    <col min="5684" max="5684" width="3.6640625" style="69" customWidth="1"/>
    <col min="5685" max="5732" width="0.88671875" style="69"/>
    <col min="5733" max="5733" width="0.88671875" style="69" customWidth="1"/>
    <col min="5734" max="5734" width="0.88671875" style="69"/>
    <col min="5735" max="5735" width="0.109375" style="69" customWidth="1"/>
    <col min="5736" max="5737" width="0" style="69" hidden="1" customWidth="1"/>
    <col min="5738" max="5738" width="3.109375" style="69" customWidth="1"/>
    <col min="5739" max="5739" width="0" style="69" hidden="1" customWidth="1"/>
    <col min="5740" max="5740" width="2.6640625" style="69" customWidth="1"/>
    <col min="5741" max="5758" width="0.88671875" style="69"/>
    <col min="5759" max="5759" width="36.88671875" style="69" customWidth="1"/>
    <col min="5760" max="5933" width="0.88671875" style="69"/>
    <col min="5934" max="5934" width="0.33203125" style="69" customWidth="1"/>
    <col min="5935" max="5937" width="0" style="69" hidden="1" customWidth="1"/>
    <col min="5938" max="5939" width="0.88671875" style="69"/>
    <col min="5940" max="5940" width="3.6640625" style="69" customWidth="1"/>
    <col min="5941" max="5988" width="0.88671875" style="69"/>
    <col min="5989" max="5989" width="0.88671875" style="69" customWidth="1"/>
    <col min="5990" max="5990" width="0.88671875" style="69"/>
    <col min="5991" max="5991" width="0.109375" style="69" customWidth="1"/>
    <col min="5992" max="5993" width="0" style="69" hidden="1" customWidth="1"/>
    <col min="5994" max="5994" width="3.109375" style="69" customWidth="1"/>
    <col min="5995" max="5995" width="0" style="69" hidden="1" customWidth="1"/>
    <col min="5996" max="5996" width="2.6640625" style="69" customWidth="1"/>
    <col min="5997" max="6014" width="0.88671875" style="69"/>
    <col min="6015" max="6015" width="36.88671875" style="69" customWidth="1"/>
    <col min="6016" max="6189" width="0.88671875" style="69"/>
    <col min="6190" max="6190" width="0.33203125" style="69" customWidth="1"/>
    <col min="6191" max="6193" width="0" style="69" hidden="1" customWidth="1"/>
    <col min="6194" max="6195" width="0.88671875" style="69"/>
    <col min="6196" max="6196" width="3.6640625" style="69" customWidth="1"/>
    <col min="6197" max="6244" width="0.88671875" style="69"/>
    <col min="6245" max="6245" width="0.88671875" style="69" customWidth="1"/>
    <col min="6246" max="6246" width="0.88671875" style="69"/>
    <col min="6247" max="6247" width="0.109375" style="69" customWidth="1"/>
    <col min="6248" max="6249" width="0" style="69" hidden="1" customWidth="1"/>
    <col min="6250" max="6250" width="3.109375" style="69" customWidth="1"/>
    <col min="6251" max="6251" width="0" style="69" hidden="1" customWidth="1"/>
    <col min="6252" max="6252" width="2.6640625" style="69" customWidth="1"/>
    <col min="6253" max="6270" width="0.88671875" style="69"/>
    <col min="6271" max="6271" width="36.88671875" style="69" customWidth="1"/>
    <col min="6272" max="6445" width="0.88671875" style="69"/>
    <col min="6446" max="6446" width="0.33203125" style="69" customWidth="1"/>
    <col min="6447" max="6449" width="0" style="69" hidden="1" customWidth="1"/>
    <col min="6450" max="6451" width="0.88671875" style="69"/>
    <col min="6452" max="6452" width="3.6640625" style="69" customWidth="1"/>
    <col min="6453" max="6500" width="0.88671875" style="69"/>
    <col min="6501" max="6501" width="0.88671875" style="69" customWidth="1"/>
    <col min="6502" max="6502" width="0.88671875" style="69"/>
    <col min="6503" max="6503" width="0.109375" style="69" customWidth="1"/>
    <col min="6504" max="6505" width="0" style="69" hidden="1" customWidth="1"/>
    <col min="6506" max="6506" width="3.109375" style="69" customWidth="1"/>
    <col min="6507" max="6507" width="0" style="69" hidden="1" customWidth="1"/>
    <col min="6508" max="6508" width="2.6640625" style="69" customWidth="1"/>
    <col min="6509" max="6526" width="0.88671875" style="69"/>
    <col min="6527" max="6527" width="36.88671875" style="69" customWidth="1"/>
    <col min="6528" max="6701" width="0.88671875" style="69"/>
    <col min="6702" max="6702" width="0.33203125" style="69" customWidth="1"/>
    <col min="6703" max="6705" width="0" style="69" hidden="1" customWidth="1"/>
    <col min="6706" max="6707" width="0.88671875" style="69"/>
    <col min="6708" max="6708" width="3.6640625" style="69" customWidth="1"/>
    <col min="6709" max="6756" width="0.88671875" style="69"/>
    <col min="6757" max="6757" width="0.88671875" style="69" customWidth="1"/>
    <col min="6758" max="6758" width="0.88671875" style="69"/>
    <col min="6759" max="6759" width="0.109375" style="69" customWidth="1"/>
    <col min="6760" max="6761" width="0" style="69" hidden="1" customWidth="1"/>
    <col min="6762" max="6762" width="3.109375" style="69" customWidth="1"/>
    <col min="6763" max="6763" width="0" style="69" hidden="1" customWidth="1"/>
    <col min="6764" max="6764" width="2.6640625" style="69" customWidth="1"/>
    <col min="6765" max="6782" width="0.88671875" style="69"/>
    <col min="6783" max="6783" width="36.88671875" style="69" customWidth="1"/>
    <col min="6784" max="6957" width="0.88671875" style="69"/>
    <col min="6958" max="6958" width="0.33203125" style="69" customWidth="1"/>
    <col min="6959" max="6961" width="0" style="69" hidden="1" customWidth="1"/>
    <col min="6962" max="6963" width="0.88671875" style="69"/>
    <col min="6964" max="6964" width="3.6640625" style="69" customWidth="1"/>
    <col min="6965" max="7012" width="0.88671875" style="69"/>
    <col min="7013" max="7013" width="0.88671875" style="69" customWidth="1"/>
    <col min="7014" max="7014" width="0.88671875" style="69"/>
    <col min="7015" max="7015" width="0.109375" style="69" customWidth="1"/>
    <col min="7016" max="7017" width="0" style="69" hidden="1" customWidth="1"/>
    <col min="7018" max="7018" width="3.109375" style="69" customWidth="1"/>
    <col min="7019" max="7019" width="0" style="69" hidden="1" customWidth="1"/>
    <col min="7020" max="7020" width="2.6640625" style="69" customWidth="1"/>
    <col min="7021" max="7038" width="0.88671875" style="69"/>
    <col min="7039" max="7039" width="36.88671875" style="69" customWidth="1"/>
    <col min="7040" max="7213" width="0.88671875" style="69"/>
    <col min="7214" max="7214" width="0.33203125" style="69" customWidth="1"/>
    <col min="7215" max="7217" width="0" style="69" hidden="1" customWidth="1"/>
    <col min="7218" max="7219" width="0.88671875" style="69"/>
    <col min="7220" max="7220" width="3.6640625" style="69" customWidth="1"/>
    <col min="7221" max="7268" width="0.88671875" style="69"/>
    <col min="7269" max="7269" width="0.88671875" style="69" customWidth="1"/>
    <col min="7270" max="7270" width="0.88671875" style="69"/>
    <col min="7271" max="7271" width="0.109375" style="69" customWidth="1"/>
    <col min="7272" max="7273" width="0" style="69" hidden="1" customWidth="1"/>
    <col min="7274" max="7274" width="3.109375" style="69" customWidth="1"/>
    <col min="7275" max="7275" width="0" style="69" hidden="1" customWidth="1"/>
    <col min="7276" max="7276" width="2.6640625" style="69" customWidth="1"/>
    <col min="7277" max="7294" width="0.88671875" style="69"/>
    <col min="7295" max="7295" width="36.88671875" style="69" customWidth="1"/>
    <col min="7296" max="7469" width="0.88671875" style="69"/>
    <col min="7470" max="7470" width="0.33203125" style="69" customWidth="1"/>
    <col min="7471" max="7473" width="0" style="69" hidden="1" customWidth="1"/>
    <col min="7474" max="7475" width="0.88671875" style="69"/>
    <col min="7476" max="7476" width="3.6640625" style="69" customWidth="1"/>
    <col min="7477" max="7524" width="0.88671875" style="69"/>
    <col min="7525" max="7525" width="0.88671875" style="69" customWidth="1"/>
    <col min="7526" max="7526" width="0.88671875" style="69"/>
    <col min="7527" max="7527" width="0.109375" style="69" customWidth="1"/>
    <col min="7528" max="7529" width="0" style="69" hidden="1" customWidth="1"/>
    <col min="7530" max="7530" width="3.109375" style="69" customWidth="1"/>
    <col min="7531" max="7531" width="0" style="69" hidden="1" customWidth="1"/>
    <col min="7532" max="7532" width="2.6640625" style="69" customWidth="1"/>
    <col min="7533" max="7550" width="0.88671875" style="69"/>
    <col min="7551" max="7551" width="36.88671875" style="69" customWidth="1"/>
    <col min="7552" max="7725" width="0.88671875" style="69"/>
    <col min="7726" max="7726" width="0.33203125" style="69" customWidth="1"/>
    <col min="7727" max="7729" width="0" style="69" hidden="1" customWidth="1"/>
    <col min="7730" max="7731" width="0.88671875" style="69"/>
    <col min="7732" max="7732" width="3.6640625" style="69" customWidth="1"/>
    <col min="7733" max="7780" width="0.88671875" style="69"/>
    <col min="7781" max="7781" width="0.88671875" style="69" customWidth="1"/>
    <col min="7782" max="7782" width="0.88671875" style="69"/>
    <col min="7783" max="7783" width="0.109375" style="69" customWidth="1"/>
    <col min="7784" max="7785" width="0" style="69" hidden="1" customWidth="1"/>
    <col min="7786" max="7786" width="3.109375" style="69" customWidth="1"/>
    <col min="7787" max="7787" width="0" style="69" hidden="1" customWidth="1"/>
    <col min="7788" max="7788" width="2.6640625" style="69" customWidth="1"/>
    <col min="7789" max="7806" width="0.88671875" style="69"/>
    <col min="7807" max="7807" width="36.88671875" style="69" customWidth="1"/>
    <col min="7808" max="7981" width="0.88671875" style="69"/>
    <col min="7982" max="7982" width="0.33203125" style="69" customWidth="1"/>
    <col min="7983" max="7985" width="0" style="69" hidden="1" customWidth="1"/>
    <col min="7986" max="7987" width="0.88671875" style="69"/>
    <col min="7988" max="7988" width="3.6640625" style="69" customWidth="1"/>
    <col min="7989" max="8036" width="0.88671875" style="69"/>
    <col min="8037" max="8037" width="0.88671875" style="69" customWidth="1"/>
    <col min="8038" max="8038" width="0.88671875" style="69"/>
    <col min="8039" max="8039" width="0.109375" style="69" customWidth="1"/>
    <col min="8040" max="8041" width="0" style="69" hidden="1" customWidth="1"/>
    <col min="8042" max="8042" width="3.109375" style="69" customWidth="1"/>
    <col min="8043" max="8043" width="0" style="69" hidden="1" customWidth="1"/>
    <col min="8044" max="8044" width="2.6640625" style="69" customWidth="1"/>
    <col min="8045" max="8062" width="0.88671875" style="69"/>
    <col min="8063" max="8063" width="36.88671875" style="69" customWidth="1"/>
    <col min="8064" max="8237" width="0.88671875" style="69"/>
    <col min="8238" max="8238" width="0.33203125" style="69" customWidth="1"/>
    <col min="8239" max="8241" width="0" style="69" hidden="1" customWidth="1"/>
    <col min="8242" max="8243" width="0.88671875" style="69"/>
    <col min="8244" max="8244" width="3.6640625" style="69" customWidth="1"/>
    <col min="8245" max="8292" width="0.88671875" style="69"/>
    <col min="8293" max="8293" width="0.88671875" style="69" customWidth="1"/>
    <col min="8294" max="8294" width="0.88671875" style="69"/>
    <col min="8295" max="8295" width="0.109375" style="69" customWidth="1"/>
    <col min="8296" max="8297" width="0" style="69" hidden="1" customWidth="1"/>
    <col min="8298" max="8298" width="3.109375" style="69" customWidth="1"/>
    <col min="8299" max="8299" width="0" style="69" hidden="1" customWidth="1"/>
    <col min="8300" max="8300" width="2.6640625" style="69" customWidth="1"/>
    <col min="8301" max="8318" width="0.88671875" style="69"/>
    <col min="8319" max="8319" width="36.88671875" style="69" customWidth="1"/>
    <col min="8320" max="8493" width="0.88671875" style="69"/>
    <col min="8494" max="8494" width="0.33203125" style="69" customWidth="1"/>
    <col min="8495" max="8497" width="0" style="69" hidden="1" customWidth="1"/>
    <col min="8498" max="8499" width="0.88671875" style="69"/>
    <col min="8500" max="8500" width="3.6640625" style="69" customWidth="1"/>
    <col min="8501" max="8548" width="0.88671875" style="69"/>
    <col min="8549" max="8549" width="0.88671875" style="69" customWidth="1"/>
    <col min="8550" max="8550" width="0.88671875" style="69"/>
    <col min="8551" max="8551" width="0.109375" style="69" customWidth="1"/>
    <col min="8552" max="8553" width="0" style="69" hidden="1" customWidth="1"/>
    <col min="8554" max="8554" width="3.109375" style="69" customWidth="1"/>
    <col min="8555" max="8555" width="0" style="69" hidden="1" customWidth="1"/>
    <col min="8556" max="8556" width="2.6640625" style="69" customWidth="1"/>
    <col min="8557" max="8574" width="0.88671875" style="69"/>
    <col min="8575" max="8575" width="36.88671875" style="69" customWidth="1"/>
    <col min="8576" max="8749" width="0.88671875" style="69"/>
    <col min="8750" max="8750" width="0.33203125" style="69" customWidth="1"/>
    <col min="8751" max="8753" width="0" style="69" hidden="1" customWidth="1"/>
    <col min="8754" max="8755" width="0.88671875" style="69"/>
    <col min="8756" max="8756" width="3.6640625" style="69" customWidth="1"/>
    <col min="8757" max="8804" width="0.88671875" style="69"/>
    <col min="8805" max="8805" width="0.88671875" style="69" customWidth="1"/>
    <col min="8806" max="8806" width="0.88671875" style="69"/>
    <col min="8807" max="8807" width="0.109375" style="69" customWidth="1"/>
    <col min="8808" max="8809" width="0" style="69" hidden="1" customWidth="1"/>
    <col min="8810" max="8810" width="3.109375" style="69" customWidth="1"/>
    <col min="8811" max="8811" width="0" style="69" hidden="1" customWidth="1"/>
    <col min="8812" max="8812" width="2.6640625" style="69" customWidth="1"/>
    <col min="8813" max="8830" width="0.88671875" style="69"/>
    <col min="8831" max="8831" width="36.88671875" style="69" customWidth="1"/>
    <col min="8832" max="9005" width="0.88671875" style="69"/>
    <col min="9006" max="9006" width="0.33203125" style="69" customWidth="1"/>
    <col min="9007" max="9009" width="0" style="69" hidden="1" customWidth="1"/>
    <col min="9010" max="9011" width="0.88671875" style="69"/>
    <col min="9012" max="9012" width="3.6640625" style="69" customWidth="1"/>
    <col min="9013" max="9060" width="0.88671875" style="69"/>
    <col min="9061" max="9061" width="0.88671875" style="69" customWidth="1"/>
    <col min="9062" max="9062" width="0.88671875" style="69"/>
    <col min="9063" max="9063" width="0.109375" style="69" customWidth="1"/>
    <col min="9064" max="9065" width="0" style="69" hidden="1" customWidth="1"/>
    <col min="9066" max="9066" width="3.109375" style="69" customWidth="1"/>
    <col min="9067" max="9067" width="0" style="69" hidden="1" customWidth="1"/>
    <col min="9068" max="9068" width="2.6640625" style="69" customWidth="1"/>
    <col min="9069" max="9086" width="0.88671875" style="69"/>
    <col min="9087" max="9087" width="36.88671875" style="69" customWidth="1"/>
    <col min="9088" max="9261" width="0.88671875" style="69"/>
    <col min="9262" max="9262" width="0.33203125" style="69" customWidth="1"/>
    <col min="9263" max="9265" width="0" style="69" hidden="1" customWidth="1"/>
    <col min="9266" max="9267" width="0.88671875" style="69"/>
    <col min="9268" max="9268" width="3.6640625" style="69" customWidth="1"/>
    <col min="9269" max="9316" width="0.88671875" style="69"/>
    <col min="9317" max="9317" width="0.88671875" style="69" customWidth="1"/>
    <col min="9318" max="9318" width="0.88671875" style="69"/>
    <col min="9319" max="9319" width="0.109375" style="69" customWidth="1"/>
    <col min="9320" max="9321" width="0" style="69" hidden="1" customWidth="1"/>
    <col min="9322" max="9322" width="3.109375" style="69" customWidth="1"/>
    <col min="9323" max="9323" width="0" style="69" hidden="1" customWidth="1"/>
    <col min="9324" max="9324" width="2.6640625" style="69" customWidth="1"/>
    <col min="9325" max="9342" width="0.88671875" style="69"/>
    <col min="9343" max="9343" width="36.88671875" style="69" customWidth="1"/>
    <col min="9344" max="9517" width="0.88671875" style="69"/>
    <col min="9518" max="9518" width="0.33203125" style="69" customWidth="1"/>
    <col min="9519" max="9521" width="0" style="69" hidden="1" customWidth="1"/>
    <col min="9522" max="9523" width="0.88671875" style="69"/>
    <col min="9524" max="9524" width="3.6640625" style="69" customWidth="1"/>
    <col min="9525" max="9572" width="0.88671875" style="69"/>
    <col min="9573" max="9573" width="0.88671875" style="69" customWidth="1"/>
    <col min="9574" max="9574" width="0.88671875" style="69"/>
    <col min="9575" max="9575" width="0.109375" style="69" customWidth="1"/>
    <col min="9576" max="9577" width="0" style="69" hidden="1" customWidth="1"/>
    <col min="9578" max="9578" width="3.109375" style="69" customWidth="1"/>
    <col min="9579" max="9579" width="0" style="69" hidden="1" customWidth="1"/>
    <col min="9580" max="9580" width="2.6640625" style="69" customWidth="1"/>
    <col min="9581" max="9598" width="0.88671875" style="69"/>
    <col min="9599" max="9599" width="36.88671875" style="69" customWidth="1"/>
    <col min="9600" max="9773" width="0.88671875" style="69"/>
    <col min="9774" max="9774" width="0.33203125" style="69" customWidth="1"/>
    <col min="9775" max="9777" width="0" style="69" hidden="1" customWidth="1"/>
    <col min="9778" max="9779" width="0.88671875" style="69"/>
    <col min="9780" max="9780" width="3.6640625" style="69" customWidth="1"/>
    <col min="9781" max="9828" width="0.88671875" style="69"/>
    <col min="9829" max="9829" width="0.88671875" style="69" customWidth="1"/>
    <col min="9830" max="9830" width="0.88671875" style="69"/>
    <col min="9831" max="9831" width="0.109375" style="69" customWidth="1"/>
    <col min="9832" max="9833" width="0" style="69" hidden="1" customWidth="1"/>
    <col min="9834" max="9834" width="3.109375" style="69" customWidth="1"/>
    <col min="9835" max="9835" width="0" style="69" hidden="1" customWidth="1"/>
    <col min="9836" max="9836" width="2.6640625" style="69" customWidth="1"/>
    <col min="9837" max="9854" width="0.88671875" style="69"/>
    <col min="9855" max="9855" width="36.88671875" style="69" customWidth="1"/>
    <col min="9856" max="10029" width="0.88671875" style="69"/>
    <col min="10030" max="10030" width="0.33203125" style="69" customWidth="1"/>
    <col min="10031" max="10033" width="0" style="69" hidden="1" customWidth="1"/>
    <col min="10034" max="10035" width="0.88671875" style="69"/>
    <col min="10036" max="10036" width="3.6640625" style="69" customWidth="1"/>
    <col min="10037" max="10084" width="0.88671875" style="69"/>
    <col min="10085" max="10085" width="0.88671875" style="69" customWidth="1"/>
    <col min="10086" max="10086" width="0.88671875" style="69"/>
    <col min="10087" max="10087" width="0.109375" style="69" customWidth="1"/>
    <col min="10088" max="10089" width="0" style="69" hidden="1" customWidth="1"/>
    <col min="10090" max="10090" width="3.109375" style="69" customWidth="1"/>
    <col min="10091" max="10091" width="0" style="69" hidden="1" customWidth="1"/>
    <col min="10092" max="10092" width="2.6640625" style="69" customWidth="1"/>
    <col min="10093" max="10110" width="0.88671875" style="69"/>
    <col min="10111" max="10111" width="36.88671875" style="69" customWidth="1"/>
    <col min="10112" max="10285" width="0.88671875" style="69"/>
    <col min="10286" max="10286" width="0.33203125" style="69" customWidth="1"/>
    <col min="10287" max="10289" width="0" style="69" hidden="1" customWidth="1"/>
    <col min="10290" max="10291" width="0.88671875" style="69"/>
    <col min="10292" max="10292" width="3.6640625" style="69" customWidth="1"/>
    <col min="10293" max="10340" width="0.88671875" style="69"/>
    <col min="10341" max="10341" width="0.88671875" style="69" customWidth="1"/>
    <col min="10342" max="10342" width="0.88671875" style="69"/>
    <col min="10343" max="10343" width="0.109375" style="69" customWidth="1"/>
    <col min="10344" max="10345" width="0" style="69" hidden="1" customWidth="1"/>
    <col min="10346" max="10346" width="3.109375" style="69" customWidth="1"/>
    <col min="10347" max="10347" width="0" style="69" hidden="1" customWidth="1"/>
    <col min="10348" max="10348" width="2.6640625" style="69" customWidth="1"/>
    <col min="10349" max="10366" width="0.88671875" style="69"/>
    <col min="10367" max="10367" width="36.88671875" style="69" customWidth="1"/>
    <col min="10368" max="10541" width="0.88671875" style="69"/>
    <col min="10542" max="10542" width="0.33203125" style="69" customWidth="1"/>
    <col min="10543" max="10545" width="0" style="69" hidden="1" customWidth="1"/>
    <col min="10546" max="10547" width="0.88671875" style="69"/>
    <col min="10548" max="10548" width="3.6640625" style="69" customWidth="1"/>
    <col min="10549" max="10596" width="0.88671875" style="69"/>
    <col min="10597" max="10597" width="0.88671875" style="69" customWidth="1"/>
    <col min="10598" max="10598" width="0.88671875" style="69"/>
    <col min="10599" max="10599" width="0.109375" style="69" customWidth="1"/>
    <col min="10600" max="10601" width="0" style="69" hidden="1" customWidth="1"/>
    <col min="10602" max="10602" width="3.109375" style="69" customWidth="1"/>
    <col min="10603" max="10603" width="0" style="69" hidden="1" customWidth="1"/>
    <col min="10604" max="10604" width="2.6640625" style="69" customWidth="1"/>
    <col min="10605" max="10622" width="0.88671875" style="69"/>
    <col min="10623" max="10623" width="36.88671875" style="69" customWidth="1"/>
    <col min="10624" max="10797" width="0.88671875" style="69"/>
    <col min="10798" max="10798" width="0.33203125" style="69" customWidth="1"/>
    <col min="10799" max="10801" width="0" style="69" hidden="1" customWidth="1"/>
    <col min="10802" max="10803" width="0.88671875" style="69"/>
    <col min="10804" max="10804" width="3.6640625" style="69" customWidth="1"/>
    <col min="10805" max="10852" width="0.88671875" style="69"/>
    <col min="10853" max="10853" width="0.88671875" style="69" customWidth="1"/>
    <col min="10854" max="10854" width="0.88671875" style="69"/>
    <col min="10855" max="10855" width="0.109375" style="69" customWidth="1"/>
    <col min="10856" max="10857" width="0" style="69" hidden="1" customWidth="1"/>
    <col min="10858" max="10858" width="3.109375" style="69" customWidth="1"/>
    <col min="10859" max="10859" width="0" style="69" hidden="1" customWidth="1"/>
    <col min="10860" max="10860" width="2.6640625" style="69" customWidth="1"/>
    <col min="10861" max="10878" width="0.88671875" style="69"/>
    <col min="10879" max="10879" width="36.88671875" style="69" customWidth="1"/>
    <col min="10880" max="11053" width="0.88671875" style="69"/>
    <col min="11054" max="11054" width="0.33203125" style="69" customWidth="1"/>
    <col min="11055" max="11057" width="0" style="69" hidden="1" customWidth="1"/>
    <col min="11058" max="11059" width="0.88671875" style="69"/>
    <col min="11060" max="11060" width="3.6640625" style="69" customWidth="1"/>
    <col min="11061" max="11108" width="0.88671875" style="69"/>
    <col min="11109" max="11109" width="0.88671875" style="69" customWidth="1"/>
    <col min="11110" max="11110" width="0.88671875" style="69"/>
    <col min="11111" max="11111" width="0.109375" style="69" customWidth="1"/>
    <col min="11112" max="11113" width="0" style="69" hidden="1" customWidth="1"/>
    <col min="11114" max="11114" width="3.109375" style="69" customWidth="1"/>
    <col min="11115" max="11115" width="0" style="69" hidden="1" customWidth="1"/>
    <col min="11116" max="11116" width="2.6640625" style="69" customWidth="1"/>
    <col min="11117" max="11134" width="0.88671875" style="69"/>
    <col min="11135" max="11135" width="36.88671875" style="69" customWidth="1"/>
    <col min="11136" max="11309" width="0.88671875" style="69"/>
    <col min="11310" max="11310" width="0.33203125" style="69" customWidth="1"/>
    <col min="11311" max="11313" width="0" style="69" hidden="1" customWidth="1"/>
    <col min="11314" max="11315" width="0.88671875" style="69"/>
    <col min="11316" max="11316" width="3.6640625" style="69" customWidth="1"/>
    <col min="11317" max="11364" width="0.88671875" style="69"/>
    <col min="11365" max="11365" width="0.88671875" style="69" customWidth="1"/>
    <col min="11366" max="11366" width="0.88671875" style="69"/>
    <col min="11367" max="11367" width="0.109375" style="69" customWidth="1"/>
    <col min="11368" max="11369" width="0" style="69" hidden="1" customWidth="1"/>
    <col min="11370" max="11370" width="3.109375" style="69" customWidth="1"/>
    <col min="11371" max="11371" width="0" style="69" hidden="1" customWidth="1"/>
    <col min="11372" max="11372" width="2.6640625" style="69" customWidth="1"/>
    <col min="11373" max="11390" width="0.88671875" style="69"/>
    <col min="11391" max="11391" width="36.88671875" style="69" customWidth="1"/>
    <col min="11392" max="11565" width="0.88671875" style="69"/>
    <col min="11566" max="11566" width="0.33203125" style="69" customWidth="1"/>
    <col min="11567" max="11569" width="0" style="69" hidden="1" customWidth="1"/>
    <col min="11570" max="11571" width="0.88671875" style="69"/>
    <col min="11572" max="11572" width="3.6640625" style="69" customWidth="1"/>
    <col min="11573" max="11620" width="0.88671875" style="69"/>
    <col min="11621" max="11621" width="0.88671875" style="69" customWidth="1"/>
    <col min="11622" max="11622" width="0.88671875" style="69"/>
    <col min="11623" max="11623" width="0.109375" style="69" customWidth="1"/>
    <col min="11624" max="11625" width="0" style="69" hidden="1" customWidth="1"/>
    <col min="11626" max="11626" width="3.109375" style="69" customWidth="1"/>
    <col min="11627" max="11627" width="0" style="69" hidden="1" customWidth="1"/>
    <col min="11628" max="11628" width="2.6640625" style="69" customWidth="1"/>
    <col min="11629" max="11646" width="0.88671875" style="69"/>
    <col min="11647" max="11647" width="36.88671875" style="69" customWidth="1"/>
    <col min="11648" max="11821" width="0.88671875" style="69"/>
    <col min="11822" max="11822" width="0.33203125" style="69" customWidth="1"/>
    <col min="11823" max="11825" width="0" style="69" hidden="1" customWidth="1"/>
    <col min="11826" max="11827" width="0.88671875" style="69"/>
    <col min="11828" max="11828" width="3.6640625" style="69" customWidth="1"/>
    <col min="11829" max="11876" width="0.88671875" style="69"/>
    <col min="11877" max="11877" width="0.88671875" style="69" customWidth="1"/>
    <col min="11878" max="11878" width="0.88671875" style="69"/>
    <col min="11879" max="11879" width="0.109375" style="69" customWidth="1"/>
    <col min="11880" max="11881" width="0" style="69" hidden="1" customWidth="1"/>
    <col min="11882" max="11882" width="3.109375" style="69" customWidth="1"/>
    <col min="11883" max="11883" width="0" style="69" hidden="1" customWidth="1"/>
    <col min="11884" max="11884" width="2.6640625" style="69" customWidth="1"/>
    <col min="11885" max="11902" width="0.88671875" style="69"/>
    <col min="11903" max="11903" width="36.88671875" style="69" customWidth="1"/>
    <col min="11904" max="12077" width="0.88671875" style="69"/>
    <col min="12078" max="12078" width="0.33203125" style="69" customWidth="1"/>
    <col min="12079" max="12081" width="0" style="69" hidden="1" customWidth="1"/>
    <col min="12082" max="12083" width="0.88671875" style="69"/>
    <col min="12084" max="12084" width="3.6640625" style="69" customWidth="1"/>
    <col min="12085" max="12132" width="0.88671875" style="69"/>
    <col min="12133" max="12133" width="0.88671875" style="69" customWidth="1"/>
    <col min="12134" max="12134" width="0.88671875" style="69"/>
    <col min="12135" max="12135" width="0.109375" style="69" customWidth="1"/>
    <col min="12136" max="12137" width="0" style="69" hidden="1" customWidth="1"/>
    <col min="12138" max="12138" width="3.109375" style="69" customWidth="1"/>
    <col min="12139" max="12139" width="0" style="69" hidden="1" customWidth="1"/>
    <col min="12140" max="12140" width="2.6640625" style="69" customWidth="1"/>
    <col min="12141" max="12158" width="0.88671875" style="69"/>
    <col min="12159" max="12159" width="36.88671875" style="69" customWidth="1"/>
    <col min="12160" max="12333" width="0.88671875" style="69"/>
    <col min="12334" max="12334" width="0.33203125" style="69" customWidth="1"/>
    <col min="12335" max="12337" width="0" style="69" hidden="1" customWidth="1"/>
    <col min="12338" max="12339" width="0.88671875" style="69"/>
    <col min="12340" max="12340" width="3.6640625" style="69" customWidth="1"/>
    <col min="12341" max="12388" width="0.88671875" style="69"/>
    <col min="12389" max="12389" width="0.88671875" style="69" customWidth="1"/>
    <col min="12390" max="12390" width="0.88671875" style="69"/>
    <col min="12391" max="12391" width="0.109375" style="69" customWidth="1"/>
    <col min="12392" max="12393" width="0" style="69" hidden="1" customWidth="1"/>
    <col min="12394" max="12394" width="3.109375" style="69" customWidth="1"/>
    <col min="12395" max="12395" width="0" style="69" hidden="1" customWidth="1"/>
    <col min="12396" max="12396" width="2.6640625" style="69" customWidth="1"/>
    <col min="12397" max="12414" width="0.88671875" style="69"/>
    <col min="12415" max="12415" width="36.88671875" style="69" customWidth="1"/>
    <col min="12416" max="12589" width="0.88671875" style="69"/>
    <col min="12590" max="12590" width="0.33203125" style="69" customWidth="1"/>
    <col min="12591" max="12593" width="0" style="69" hidden="1" customWidth="1"/>
    <col min="12594" max="12595" width="0.88671875" style="69"/>
    <col min="12596" max="12596" width="3.6640625" style="69" customWidth="1"/>
    <col min="12597" max="12644" width="0.88671875" style="69"/>
    <col min="12645" max="12645" width="0.88671875" style="69" customWidth="1"/>
    <col min="12646" max="12646" width="0.88671875" style="69"/>
    <col min="12647" max="12647" width="0.109375" style="69" customWidth="1"/>
    <col min="12648" max="12649" width="0" style="69" hidden="1" customWidth="1"/>
    <col min="12650" max="12650" width="3.109375" style="69" customWidth="1"/>
    <col min="12651" max="12651" width="0" style="69" hidden="1" customWidth="1"/>
    <col min="12652" max="12652" width="2.6640625" style="69" customWidth="1"/>
    <col min="12653" max="12670" width="0.88671875" style="69"/>
    <col min="12671" max="12671" width="36.88671875" style="69" customWidth="1"/>
    <col min="12672" max="12845" width="0.88671875" style="69"/>
    <col min="12846" max="12846" width="0.33203125" style="69" customWidth="1"/>
    <col min="12847" max="12849" width="0" style="69" hidden="1" customWidth="1"/>
    <col min="12850" max="12851" width="0.88671875" style="69"/>
    <col min="12852" max="12852" width="3.6640625" style="69" customWidth="1"/>
    <col min="12853" max="12900" width="0.88671875" style="69"/>
    <col min="12901" max="12901" width="0.88671875" style="69" customWidth="1"/>
    <col min="12902" max="12902" width="0.88671875" style="69"/>
    <col min="12903" max="12903" width="0.109375" style="69" customWidth="1"/>
    <col min="12904" max="12905" width="0" style="69" hidden="1" customWidth="1"/>
    <col min="12906" max="12906" width="3.109375" style="69" customWidth="1"/>
    <col min="12907" max="12907" width="0" style="69" hidden="1" customWidth="1"/>
    <col min="12908" max="12908" width="2.6640625" style="69" customWidth="1"/>
    <col min="12909" max="12926" width="0.88671875" style="69"/>
    <col min="12927" max="12927" width="36.88671875" style="69" customWidth="1"/>
    <col min="12928" max="13101" width="0.88671875" style="69"/>
    <col min="13102" max="13102" width="0.33203125" style="69" customWidth="1"/>
    <col min="13103" max="13105" width="0" style="69" hidden="1" customWidth="1"/>
    <col min="13106" max="13107" width="0.88671875" style="69"/>
    <col min="13108" max="13108" width="3.6640625" style="69" customWidth="1"/>
    <col min="13109" max="13156" width="0.88671875" style="69"/>
    <col min="13157" max="13157" width="0.88671875" style="69" customWidth="1"/>
    <col min="13158" max="13158" width="0.88671875" style="69"/>
    <col min="13159" max="13159" width="0.109375" style="69" customWidth="1"/>
    <col min="13160" max="13161" width="0" style="69" hidden="1" customWidth="1"/>
    <col min="13162" max="13162" width="3.109375" style="69" customWidth="1"/>
    <col min="13163" max="13163" width="0" style="69" hidden="1" customWidth="1"/>
    <col min="13164" max="13164" width="2.6640625" style="69" customWidth="1"/>
    <col min="13165" max="13182" width="0.88671875" style="69"/>
    <col min="13183" max="13183" width="36.88671875" style="69" customWidth="1"/>
    <col min="13184" max="13357" width="0.88671875" style="69"/>
    <col min="13358" max="13358" width="0.33203125" style="69" customWidth="1"/>
    <col min="13359" max="13361" width="0" style="69" hidden="1" customWidth="1"/>
    <col min="13362" max="13363" width="0.88671875" style="69"/>
    <col min="13364" max="13364" width="3.6640625" style="69" customWidth="1"/>
    <col min="13365" max="13412" width="0.88671875" style="69"/>
    <col min="13413" max="13413" width="0.88671875" style="69" customWidth="1"/>
    <col min="13414" max="13414" width="0.88671875" style="69"/>
    <col min="13415" max="13415" width="0.109375" style="69" customWidth="1"/>
    <col min="13416" max="13417" width="0" style="69" hidden="1" customWidth="1"/>
    <col min="13418" max="13418" width="3.109375" style="69" customWidth="1"/>
    <col min="13419" max="13419" width="0" style="69" hidden="1" customWidth="1"/>
    <col min="13420" max="13420" width="2.6640625" style="69" customWidth="1"/>
    <col min="13421" max="13438" width="0.88671875" style="69"/>
    <col min="13439" max="13439" width="36.88671875" style="69" customWidth="1"/>
    <col min="13440" max="13613" width="0.88671875" style="69"/>
    <col min="13614" max="13614" width="0.33203125" style="69" customWidth="1"/>
    <col min="13615" max="13617" width="0" style="69" hidden="1" customWidth="1"/>
    <col min="13618" max="13619" width="0.88671875" style="69"/>
    <col min="13620" max="13620" width="3.6640625" style="69" customWidth="1"/>
    <col min="13621" max="13668" width="0.88671875" style="69"/>
    <col min="13669" max="13669" width="0.88671875" style="69" customWidth="1"/>
    <col min="13670" max="13670" width="0.88671875" style="69"/>
    <col min="13671" max="13671" width="0.109375" style="69" customWidth="1"/>
    <col min="13672" max="13673" width="0" style="69" hidden="1" customWidth="1"/>
    <col min="13674" max="13674" width="3.109375" style="69" customWidth="1"/>
    <col min="13675" max="13675" width="0" style="69" hidden="1" customWidth="1"/>
    <col min="13676" max="13676" width="2.6640625" style="69" customWidth="1"/>
    <col min="13677" max="13694" width="0.88671875" style="69"/>
    <col min="13695" max="13695" width="36.88671875" style="69" customWidth="1"/>
    <col min="13696" max="13869" width="0.88671875" style="69"/>
    <col min="13870" max="13870" width="0.33203125" style="69" customWidth="1"/>
    <col min="13871" max="13873" width="0" style="69" hidden="1" customWidth="1"/>
    <col min="13874" max="13875" width="0.88671875" style="69"/>
    <col min="13876" max="13876" width="3.6640625" style="69" customWidth="1"/>
    <col min="13877" max="13924" width="0.88671875" style="69"/>
    <col min="13925" max="13925" width="0.88671875" style="69" customWidth="1"/>
    <col min="13926" max="13926" width="0.88671875" style="69"/>
    <col min="13927" max="13927" width="0.109375" style="69" customWidth="1"/>
    <col min="13928" max="13929" width="0" style="69" hidden="1" customWidth="1"/>
    <col min="13930" max="13930" width="3.109375" style="69" customWidth="1"/>
    <col min="13931" max="13931" width="0" style="69" hidden="1" customWidth="1"/>
    <col min="13932" max="13932" width="2.6640625" style="69" customWidth="1"/>
    <col min="13933" max="13950" width="0.88671875" style="69"/>
    <col min="13951" max="13951" width="36.88671875" style="69" customWidth="1"/>
    <col min="13952" max="14125" width="0.88671875" style="69"/>
    <col min="14126" max="14126" width="0.33203125" style="69" customWidth="1"/>
    <col min="14127" max="14129" width="0" style="69" hidden="1" customWidth="1"/>
    <col min="14130" max="14131" width="0.88671875" style="69"/>
    <col min="14132" max="14132" width="3.6640625" style="69" customWidth="1"/>
    <col min="14133" max="14180" width="0.88671875" style="69"/>
    <col min="14181" max="14181" width="0.88671875" style="69" customWidth="1"/>
    <col min="14182" max="14182" width="0.88671875" style="69"/>
    <col min="14183" max="14183" width="0.109375" style="69" customWidth="1"/>
    <col min="14184" max="14185" width="0" style="69" hidden="1" customWidth="1"/>
    <col min="14186" max="14186" width="3.109375" style="69" customWidth="1"/>
    <col min="14187" max="14187" width="0" style="69" hidden="1" customWidth="1"/>
    <col min="14188" max="14188" width="2.6640625" style="69" customWidth="1"/>
    <col min="14189" max="14206" width="0.88671875" style="69"/>
    <col min="14207" max="14207" width="36.88671875" style="69" customWidth="1"/>
    <col min="14208" max="14381" width="0.88671875" style="69"/>
    <col min="14382" max="14382" width="0.33203125" style="69" customWidth="1"/>
    <col min="14383" max="14385" width="0" style="69" hidden="1" customWidth="1"/>
    <col min="14386" max="14387" width="0.88671875" style="69"/>
    <col min="14388" max="14388" width="3.6640625" style="69" customWidth="1"/>
    <col min="14389" max="14436" width="0.88671875" style="69"/>
    <col min="14437" max="14437" width="0.88671875" style="69" customWidth="1"/>
    <col min="14438" max="14438" width="0.88671875" style="69"/>
    <col min="14439" max="14439" width="0.109375" style="69" customWidth="1"/>
    <col min="14440" max="14441" width="0" style="69" hidden="1" customWidth="1"/>
    <col min="14442" max="14442" width="3.109375" style="69" customWidth="1"/>
    <col min="14443" max="14443" width="0" style="69" hidden="1" customWidth="1"/>
    <col min="14444" max="14444" width="2.6640625" style="69" customWidth="1"/>
    <col min="14445" max="14462" width="0.88671875" style="69"/>
    <col min="14463" max="14463" width="36.88671875" style="69" customWidth="1"/>
    <col min="14464" max="14637" width="0.88671875" style="69"/>
    <col min="14638" max="14638" width="0.33203125" style="69" customWidth="1"/>
    <col min="14639" max="14641" width="0" style="69" hidden="1" customWidth="1"/>
    <col min="14642" max="14643" width="0.88671875" style="69"/>
    <col min="14644" max="14644" width="3.6640625" style="69" customWidth="1"/>
    <col min="14645" max="14692" width="0.88671875" style="69"/>
    <col min="14693" max="14693" width="0.88671875" style="69" customWidth="1"/>
    <col min="14694" max="14694" width="0.88671875" style="69"/>
    <col min="14695" max="14695" width="0.109375" style="69" customWidth="1"/>
    <col min="14696" max="14697" width="0" style="69" hidden="1" customWidth="1"/>
    <col min="14698" max="14698" width="3.109375" style="69" customWidth="1"/>
    <col min="14699" max="14699" width="0" style="69" hidden="1" customWidth="1"/>
    <col min="14700" max="14700" width="2.6640625" style="69" customWidth="1"/>
    <col min="14701" max="14718" width="0.88671875" style="69"/>
    <col min="14719" max="14719" width="36.88671875" style="69" customWidth="1"/>
    <col min="14720" max="14893" width="0.88671875" style="69"/>
    <col min="14894" max="14894" width="0.33203125" style="69" customWidth="1"/>
    <col min="14895" max="14897" width="0" style="69" hidden="1" customWidth="1"/>
    <col min="14898" max="14899" width="0.88671875" style="69"/>
    <col min="14900" max="14900" width="3.6640625" style="69" customWidth="1"/>
    <col min="14901" max="14948" width="0.88671875" style="69"/>
    <col min="14949" max="14949" width="0.88671875" style="69" customWidth="1"/>
    <col min="14950" max="14950" width="0.88671875" style="69"/>
    <col min="14951" max="14951" width="0.109375" style="69" customWidth="1"/>
    <col min="14952" max="14953" width="0" style="69" hidden="1" customWidth="1"/>
    <col min="14954" max="14954" width="3.109375" style="69" customWidth="1"/>
    <col min="14955" max="14955" width="0" style="69" hidden="1" customWidth="1"/>
    <col min="14956" max="14956" width="2.6640625" style="69" customWidth="1"/>
    <col min="14957" max="14974" width="0.88671875" style="69"/>
    <col min="14975" max="14975" width="36.88671875" style="69" customWidth="1"/>
    <col min="14976" max="15149" width="0.88671875" style="69"/>
    <col min="15150" max="15150" width="0.33203125" style="69" customWidth="1"/>
    <col min="15151" max="15153" width="0" style="69" hidden="1" customWidth="1"/>
    <col min="15154" max="15155" width="0.88671875" style="69"/>
    <col min="15156" max="15156" width="3.6640625" style="69" customWidth="1"/>
    <col min="15157" max="15204" width="0.88671875" style="69"/>
    <col min="15205" max="15205" width="0.88671875" style="69" customWidth="1"/>
    <col min="15206" max="15206" width="0.88671875" style="69"/>
    <col min="15207" max="15207" width="0.109375" style="69" customWidth="1"/>
    <col min="15208" max="15209" width="0" style="69" hidden="1" customWidth="1"/>
    <col min="15210" max="15210" width="3.109375" style="69" customWidth="1"/>
    <col min="15211" max="15211" width="0" style="69" hidden="1" customWidth="1"/>
    <col min="15212" max="15212" width="2.6640625" style="69" customWidth="1"/>
    <col min="15213" max="15230" width="0.88671875" style="69"/>
    <col min="15231" max="15231" width="36.88671875" style="69" customWidth="1"/>
    <col min="15232" max="15405" width="0.88671875" style="69"/>
    <col min="15406" max="15406" width="0.33203125" style="69" customWidth="1"/>
    <col min="15407" max="15409" width="0" style="69" hidden="1" customWidth="1"/>
    <col min="15410" max="15411" width="0.88671875" style="69"/>
    <col min="15412" max="15412" width="3.6640625" style="69" customWidth="1"/>
    <col min="15413" max="15460" width="0.88671875" style="69"/>
    <col min="15461" max="15461" width="0.88671875" style="69" customWidth="1"/>
    <col min="15462" max="15462" width="0.88671875" style="69"/>
    <col min="15463" max="15463" width="0.109375" style="69" customWidth="1"/>
    <col min="15464" max="15465" width="0" style="69" hidden="1" customWidth="1"/>
    <col min="15466" max="15466" width="3.109375" style="69" customWidth="1"/>
    <col min="15467" max="15467" width="0" style="69" hidden="1" customWidth="1"/>
    <col min="15468" max="15468" width="2.6640625" style="69" customWidth="1"/>
    <col min="15469" max="15486" width="0.88671875" style="69"/>
    <col min="15487" max="15487" width="36.88671875" style="69" customWidth="1"/>
    <col min="15488" max="15661" width="0.88671875" style="69"/>
    <col min="15662" max="15662" width="0.33203125" style="69" customWidth="1"/>
    <col min="15663" max="15665" width="0" style="69" hidden="1" customWidth="1"/>
    <col min="15666" max="15667" width="0.88671875" style="69"/>
    <col min="15668" max="15668" width="3.6640625" style="69" customWidth="1"/>
    <col min="15669" max="15716" width="0.88671875" style="69"/>
    <col min="15717" max="15717" width="0.88671875" style="69" customWidth="1"/>
    <col min="15718" max="15718" width="0.88671875" style="69"/>
    <col min="15719" max="15719" width="0.109375" style="69" customWidth="1"/>
    <col min="15720" max="15721" width="0" style="69" hidden="1" customWidth="1"/>
    <col min="15722" max="15722" width="3.109375" style="69" customWidth="1"/>
    <col min="15723" max="15723" width="0" style="69" hidden="1" customWidth="1"/>
    <col min="15724" max="15724" width="2.6640625" style="69" customWidth="1"/>
    <col min="15725" max="15742" width="0.88671875" style="69"/>
    <col min="15743" max="15743" width="36.88671875" style="69" customWidth="1"/>
    <col min="15744" max="15917" width="0.88671875" style="69"/>
    <col min="15918" max="15918" width="0.33203125" style="69" customWidth="1"/>
    <col min="15919" max="15921" width="0" style="69" hidden="1" customWidth="1"/>
    <col min="15922" max="15923" width="0.88671875" style="69"/>
    <col min="15924" max="15924" width="3.6640625" style="69" customWidth="1"/>
    <col min="15925" max="15972" width="0.88671875" style="69"/>
    <col min="15973" max="15973" width="0.88671875" style="69" customWidth="1"/>
    <col min="15974" max="15974" width="0.88671875" style="69"/>
    <col min="15975" max="15975" width="0.109375" style="69" customWidth="1"/>
    <col min="15976" max="15977" width="0" style="69" hidden="1" customWidth="1"/>
    <col min="15978" max="15978" width="3.109375" style="69" customWidth="1"/>
    <col min="15979" max="15979" width="0" style="69" hidden="1" customWidth="1"/>
    <col min="15980" max="15980" width="2.6640625" style="69" customWidth="1"/>
    <col min="15981" max="15998" width="0.88671875" style="69"/>
    <col min="15999" max="15999" width="36.88671875" style="69" customWidth="1"/>
    <col min="16000" max="16173" width="0.88671875" style="69"/>
    <col min="16174" max="16174" width="0.33203125" style="69" customWidth="1"/>
    <col min="16175" max="16177" width="0" style="69" hidden="1" customWidth="1"/>
    <col min="16178" max="16179" width="0.88671875" style="69"/>
    <col min="16180" max="16180" width="3.6640625" style="69" customWidth="1"/>
    <col min="16181" max="16228" width="0.88671875" style="69"/>
    <col min="16229" max="16229" width="0.88671875" style="69" customWidth="1"/>
    <col min="16230" max="16230" width="0.88671875" style="69"/>
    <col min="16231" max="16231" width="0.109375" style="69" customWidth="1"/>
    <col min="16232" max="16233" width="0" style="69" hidden="1" customWidth="1"/>
    <col min="16234" max="16234" width="3.109375" style="69" customWidth="1"/>
    <col min="16235" max="16235" width="0" style="69" hidden="1" customWidth="1"/>
    <col min="16236" max="16236" width="2.6640625" style="69" customWidth="1"/>
    <col min="16237" max="16254" width="0.88671875" style="69"/>
    <col min="16255" max="16255" width="36.88671875" style="69" customWidth="1"/>
    <col min="16256" max="16384" width="0.88671875" style="69"/>
  </cols>
  <sheetData>
    <row r="1" spans="1:127" s="68" customFormat="1" ht="11.25" customHeight="1" x14ac:dyDescent="0.25">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row>
    <row r="2" spans="1:127" s="68" customFormat="1" ht="11.25" customHeight="1" x14ac:dyDescent="0.2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row>
    <row r="3" spans="1:127" x14ac:dyDescent="0.25">
      <c r="DW3" s="68"/>
    </row>
    <row r="4" spans="1:127" x14ac:dyDescent="0.25">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E4" s="343" t="s">
        <v>387</v>
      </c>
      <c r="BF4" s="343"/>
      <c r="BG4" s="343"/>
      <c r="BH4" s="343"/>
      <c r="BI4" s="343"/>
      <c r="BJ4" s="343"/>
      <c r="BK4" s="343"/>
      <c r="BL4" s="343"/>
      <c r="BM4" s="343"/>
      <c r="BN4" s="343"/>
      <c r="BO4" s="343"/>
      <c r="BP4" s="343"/>
      <c r="BQ4" s="343"/>
      <c r="BR4" s="343"/>
      <c r="BS4" s="343"/>
      <c r="BT4" s="343"/>
      <c r="BU4" s="343"/>
      <c r="BV4" s="343"/>
      <c r="BW4" s="343"/>
      <c r="BX4" s="343"/>
      <c r="BY4" s="343"/>
      <c r="BZ4" s="343"/>
      <c r="CA4" s="343"/>
      <c r="CB4" s="343"/>
      <c r="CC4" s="343"/>
      <c r="CD4" s="343"/>
      <c r="CE4" s="343"/>
      <c r="CF4" s="343"/>
      <c r="CG4" s="343"/>
      <c r="CH4" s="343"/>
      <c r="CI4" s="343"/>
      <c r="CJ4" s="343"/>
      <c r="CK4" s="343"/>
      <c r="CL4" s="343"/>
      <c r="CM4" s="343"/>
      <c r="CN4" s="343"/>
      <c r="CO4" s="343"/>
      <c r="CP4" s="343"/>
      <c r="CQ4" s="343"/>
      <c r="CR4" s="343"/>
      <c r="CS4" s="343"/>
      <c r="CT4" s="343"/>
      <c r="CU4" s="343"/>
      <c r="CV4" s="343"/>
      <c r="CW4" s="343"/>
      <c r="CX4" s="343"/>
      <c r="CY4" s="343"/>
      <c r="CZ4" s="343"/>
      <c r="DA4" s="343"/>
      <c r="DB4" s="343"/>
      <c r="DC4" s="343"/>
      <c r="DD4" s="343"/>
      <c r="DW4" s="68"/>
    </row>
    <row r="5" spans="1:127" ht="27"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E5" s="344" t="s">
        <v>388</v>
      </c>
      <c r="BF5" s="344"/>
      <c r="BG5" s="344"/>
      <c r="BH5" s="344"/>
      <c r="BI5" s="344"/>
      <c r="BJ5" s="344"/>
      <c r="BK5" s="344"/>
      <c r="BL5" s="344"/>
      <c r="BM5" s="344"/>
      <c r="BN5" s="344"/>
      <c r="BO5" s="344"/>
      <c r="BP5" s="344"/>
      <c r="BQ5" s="344"/>
      <c r="BR5" s="344"/>
      <c r="BS5" s="344"/>
      <c r="BT5" s="344"/>
      <c r="BU5" s="344"/>
      <c r="BV5" s="344"/>
      <c r="BW5" s="344"/>
      <c r="BX5" s="344"/>
      <c r="BY5" s="344"/>
      <c r="BZ5" s="344"/>
      <c r="CA5" s="344"/>
      <c r="CB5" s="344"/>
      <c r="CC5" s="344"/>
      <c r="CD5" s="344"/>
      <c r="CE5" s="344"/>
      <c r="CF5" s="344"/>
      <c r="CG5" s="344"/>
      <c r="CH5" s="344"/>
      <c r="CI5" s="344"/>
      <c r="CJ5" s="344"/>
      <c r="CK5" s="344"/>
      <c r="CL5" s="344"/>
      <c r="CM5" s="344"/>
      <c r="CN5" s="344"/>
      <c r="CO5" s="344"/>
      <c r="CP5" s="344"/>
      <c r="CQ5" s="344"/>
      <c r="CR5" s="344"/>
      <c r="CS5" s="344"/>
      <c r="CT5" s="344"/>
      <c r="CU5" s="344"/>
      <c r="CV5" s="344"/>
      <c r="CW5" s="344"/>
      <c r="CX5" s="344"/>
      <c r="CY5" s="344"/>
      <c r="CZ5" s="344"/>
      <c r="DA5" s="344"/>
      <c r="DB5" s="344"/>
      <c r="DC5" s="344"/>
      <c r="DD5" s="344"/>
      <c r="DW5" s="68"/>
    </row>
    <row r="6" spans="1:127" s="70" customFormat="1" ht="12.75" customHeight="1" x14ac:dyDescent="0.25">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E6" s="345" t="s">
        <v>11</v>
      </c>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W6" s="68"/>
    </row>
    <row r="7" spans="1:127" x14ac:dyDescent="0.25">
      <c r="A7" s="358"/>
      <c r="B7" s="358"/>
      <c r="C7" s="358"/>
      <c r="D7" s="358"/>
      <c r="E7" s="358"/>
      <c r="F7" s="358"/>
      <c r="G7" s="358"/>
      <c r="H7" s="358"/>
      <c r="I7" s="358"/>
      <c r="J7" s="358"/>
      <c r="K7" s="358"/>
      <c r="L7" s="358"/>
      <c r="M7" s="358"/>
      <c r="N7" s="358"/>
      <c r="O7" s="358"/>
      <c r="P7" s="358"/>
      <c r="Q7" s="358"/>
      <c r="R7" s="358"/>
      <c r="S7" s="358"/>
      <c r="T7" s="358"/>
      <c r="U7" s="6"/>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c r="BE7" s="346"/>
      <c r="BF7" s="346"/>
      <c r="BG7" s="346"/>
      <c r="BH7" s="346"/>
      <c r="BI7" s="346"/>
      <c r="BJ7" s="346"/>
      <c r="BK7" s="346"/>
      <c r="BL7" s="346"/>
      <c r="BM7" s="346"/>
      <c r="BN7" s="346"/>
      <c r="BO7" s="346"/>
      <c r="BP7" s="346"/>
      <c r="BQ7" s="346"/>
      <c r="BR7" s="346"/>
      <c r="BS7" s="346"/>
      <c r="BT7" s="346"/>
      <c r="BU7" s="346"/>
      <c r="BV7" s="346"/>
      <c r="BW7" s="346"/>
      <c r="BX7" s="346"/>
      <c r="BZ7" s="346" t="s">
        <v>639</v>
      </c>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W7" s="68"/>
    </row>
    <row r="8" spans="1:127" s="70" customFormat="1" ht="12.75" customHeight="1" x14ac:dyDescent="0.2">
      <c r="A8" s="342"/>
      <c r="B8" s="342"/>
      <c r="C8" s="342"/>
      <c r="D8" s="342"/>
      <c r="E8" s="342"/>
      <c r="F8" s="342"/>
      <c r="G8" s="342"/>
      <c r="H8" s="342"/>
      <c r="I8" s="342"/>
      <c r="J8" s="342"/>
      <c r="K8" s="342"/>
      <c r="L8" s="342"/>
      <c r="M8" s="342"/>
      <c r="N8" s="342"/>
      <c r="O8" s="342"/>
      <c r="P8" s="342"/>
      <c r="Q8" s="342"/>
      <c r="R8" s="342"/>
      <c r="S8" s="342"/>
      <c r="T8" s="342"/>
      <c r="U8" s="71"/>
      <c r="V8" s="342"/>
      <c r="W8" s="342"/>
      <c r="X8" s="342"/>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E8" s="342" t="s">
        <v>7</v>
      </c>
      <c r="BF8" s="342"/>
      <c r="BG8" s="342"/>
      <c r="BH8" s="342"/>
      <c r="BI8" s="342"/>
      <c r="BJ8" s="342"/>
      <c r="BK8" s="342"/>
      <c r="BL8" s="342"/>
      <c r="BM8" s="342"/>
      <c r="BN8" s="342"/>
      <c r="BO8" s="342"/>
      <c r="BP8" s="342"/>
      <c r="BQ8" s="342"/>
      <c r="BR8" s="342"/>
      <c r="BS8" s="342"/>
      <c r="BT8" s="342"/>
      <c r="BU8" s="342"/>
      <c r="BV8" s="342"/>
      <c r="BW8" s="342"/>
      <c r="BX8" s="342"/>
      <c r="BZ8" s="342" t="s">
        <v>9</v>
      </c>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row>
    <row r="9" spans="1:127" x14ac:dyDescent="0.25">
      <c r="A9" s="6"/>
      <c r="B9" s="6"/>
      <c r="C9" s="6"/>
      <c r="D9" s="6"/>
      <c r="E9" s="6"/>
      <c r="F9" s="6"/>
      <c r="G9" s="6"/>
      <c r="H9" s="6"/>
      <c r="I9" s="6"/>
      <c r="J9" s="359"/>
      <c r="K9" s="359"/>
      <c r="L9" s="334"/>
      <c r="M9" s="334"/>
      <c r="N9" s="334"/>
      <c r="O9" s="334"/>
      <c r="P9" s="360"/>
      <c r="Q9" s="360"/>
      <c r="R9" s="334"/>
      <c r="S9" s="334"/>
      <c r="T9" s="334"/>
      <c r="U9" s="334"/>
      <c r="V9" s="334"/>
      <c r="W9" s="334"/>
      <c r="X9" s="334"/>
      <c r="Y9" s="334"/>
      <c r="Z9" s="334"/>
      <c r="AA9" s="334"/>
      <c r="AB9" s="334"/>
      <c r="AC9" s="334"/>
      <c r="AD9" s="334"/>
      <c r="AE9" s="334"/>
      <c r="AF9" s="334"/>
      <c r="AG9" s="359"/>
      <c r="AH9" s="359"/>
      <c r="AI9" s="359"/>
      <c r="AJ9" s="361"/>
      <c r="AK9" s="361"/>
      <c r="AL9" s="361"/>
      <c r="AM9" s="361"/>
      <c r="AN9" s="72"/>
      <c r="AO9" s="72"/>
      <c r="AP9" s="72"/>
      <c r="AQ9" s="72"/>
      <c r="AR9" s="72"/>
      <c r="AS9" s="72"/>
      <c r="AT9" s="72"/>
      <c r="AU9" s="72"/>
      <c r="AV9" s="72"/>
      <c r="AW9" s="72"/>
      <c r="AX9" s="72"/>
      <c r="AY9" s="72"/>
      <c r="AZ9" s="72"/>
      <c r="BE9" s="1"/>
      <c r="BF9" s="1"/>
      <c r="BG9" s="1"/>
      <c r="BH9" s="1"/>
      <c r="BI9" s="1"/>
      <c r="BJ9" s="1"/>
      <c r="BK9" s="1"/>
      <c r="BL9" s="1"/>
      <c r="BM9" s="1"/>
      <c r="BN9" s="362" t="s">
        <v>12</v>
      </c>
      <c r="BO9" s="362"/>
      <c r="BP9" s="339"/>
      <c r="BQ9" s="339"/>
      <c r="BR9" s="339"/>
      <c r="BS9" s="339"/>
      <c r="BT9" s="340" t="s">
        <v>12</v>
      </c>
      <c r="BU9" s="340"/>
      <c r="BV9" s="339" t="s">
        <v>692</v>
      </c>
      <c r="BW9" s="339"/>
      <c r="BX9" s="339"/>
      <c r="BY9" s="339"/>
      <c r="BZ9" s="339"/>
      <c r="CA9" s="339"/>
      <c r="CB9" s="339"/>
      <c r="CC9" s="339"/>
      <c r="CD9" s="339"/>
      <c r="CE9" s="339"/>
      <c r="CF9" s="339"/>
      <c r="CG9" s="339"/>
      <c r="CH9" s="339"/>
      <c r="CI9" s="339"/>
      <c r="CJ9" s="339"/>
      <c r="CK9" s="341" t="s">
        <v>389</v>
      </c>
      <c r="CL9" s="341"/>
      <c r="CM9" s="341"/>
      <c r="CN9" s="336" t="s">
        <v>693</v>
      </c>
      <c r="CO9" s="336"/>
      <c r="CP9" s="336"/>
      <c r="CQ9" s="336"/>
      <c r="CR9" s="69" t="s">
        <v>13</v>
      </c>
    </row>
    <row r="10" spans="1:127" x14ac:dyDescent="0.25">
      <c r="BE10" s="1"/>
      <c r="BF10" s="1"/>
      <c r="BG10" s="1"/>
      <c r="BH10" s="1"/>
      <c r="BI10" s="1"/>
      <c r="BJ10" s="1"/>
      <c r="BK10" s="1"/>
      <c r="BL10" s="1"/>
      <c r="BM10" s="1"/>
      <c r="BN10" s="73"/>
      <c r="BO10" s="73"/>
      <c r="BP10" s="7"/>
      <c r="BQ10" s="7"/>
      <c r="BR10" s="7"/>
      <c r="BS10" s="7"/>
      <c r="BV10" s="7"/>
      <c r="BW10" s="7"/>
      <c r="BX10" s="7"/>
      <c r="BY10" s="7"/>
      <c r="BZ10" s="7"/>
      <c r="CA10" s="7"/>
      <c r="CB10" s="7"/>
      <c r="CC10" s="7"/>
      <c r="CD10" s="7"/>
      <c r="CE10" s="7"/>
      <c r="CF10" s="7"/>
      <c r="CG10" s="7"/>
      <c r="CH10" s="7"/>
      <c r="CI10" s="7"/>
      <c r="CJ10" s="7"/>
      <c r="CK10" s="74"/>
      <c r="CL10" s="74"/>
      <c r="CM10" s="74"/>
      <c r="CN10" s="8"/>
      <c r="CO10" s="8"/>
      <c r="CP10" s="8"/>
      <c r="CQ10" s="8"/>
    </row>
    <row r="11" spans="1:127" x14ac:dyDescent="0.25">
      <c r="BE11" s="1"/>
      <c r="BF11" s="1"/>
      <c r="BG11" s="1"/>
      <c r="BH11" s="1"/>
      <c r="BI11" s="1"/>
      <c r="BJ11" s="1"/>
      <c r="BK11" s="1"/>
      <c r="BL11" s="1"/>
      <c r="BM11" s="1"/>
      <c r="BN11" s="73"/>
      <c r="BO11" s="73"/>
      <c r="BP11" s="7"/>
      <c r="BQ11" s="7"/>
      <c r="BR11" s="7"/>
      <c r="BS11" s="7"/>
      <c r="BV11" s="7"/>
      <c r="BW11" s="7"/>
      <c r="BX11" s="7"/>
      <c r="BY11" s="7"/>
      <c r="BZ11" s="7"/>
      <c r="CA11" s="7"/>
      <c r="CB11" s="7"/>
      <c r="CC11" s="7"/>
      <c r="CD11" s="7"/>
      <c r="CE11" s="7"/>
      <c r="CF11" s="7"/>
      <c r="CG11" s="7"/>
      <c r="CH11" s="7"/>
      <c r="CI11" s="7"/>
      <c r="CJ11" s="7"/>
      <c r="CK11" s="74"/>
      <c r="CL11" s="74"/>
      <c r="CM11" s="74"/>
      <c r="CN11" s="8"/>
      <c r="CO11" s="8"/>
      <c r="CP11" s="8"/>
      <c r="CQ11" s="8"/>
    </row>
    <row r="12" spans="1:127" x14ac:dyDescent="0.25">
      <c r="BE12" s="1"/>
      <c r="BF12" s="1"/>
      <c r="BG12" s="1"/>
      <c r="BH12" s="1"/>
      <c r="BI12" s="1"/>
      <c r="BJ12" s="1"/>
      <c r="BK12" s="1"/>
      <c r="BL12" s="1"/>
      <c r="BM12" s="1"/>
      <c r="BN12" s="73"/>
      <c r="BO12" s="73"/>
      <c r="BP12" s="7"/>
      <c r="BQ12" s="7"/>
      <c r="BR12" s="7"/>
      <c r="BS12" s="7"/>
      <c r="BV12" s="7"/>
      <c r="BW12" s="7"/>
      <c r="BX12" s="7"/>
      <c r="BY12" s="7"/>
      <c r="BZ12" s="7"/>
      <c r="CA12" s="7"/>
      <c r="CB12" s="7"/>
      <c r="CC12" s="7"/>
      <c r="CD12" s="7"/>
      <c r="CE12" s="7"/>
      <c r="CF12" s="7"/>
      <c r="CG12" s="7"/>
      <c r="CH12" s="7"/>
      <c r="CI12" s="7"/>
      <c r="CJ12" s="7"/>
      <c r="CK12" s="74"/>
      <c r="CL12" s="74"/>
      <c r="CM12" s="74"/>
      <c r="CN12" s="8"/>
      <c r="CO12" s="8"/>
      <c r="CP12" s="8"/>
      <c r="CQ12" s="8"/>
    </row>
    <row r="13" spans="1:127" x14ac:dyDescent="0.25">
      <c r="CY13" s="75"/>
    </row>
    <row r="14" spans="1:127" s="76" customFormat="1" ht="15.6" x14ac:dyDescent="0.3">
      <c r="A14" s="337" t="s">
        <v>713</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c r="BB14" s="337"/>
      <c r="BC14" s="337"/>
      <c r="BD14" s="337"/>
      <c r="BE14" s="337"/>
      <c r="BF14" s="337"/>
      <c r="BG14" s="337"/>
      <c r="BH14" s="337"/>
      <c r="BI14" s="337"/>
      <c r="BJ14" s="337"/>
      <c r="BK14" s="337"/>
      <c r="BL14" s="337"/>
      <c r="BM14" s="337"/>
      <c r="BN14" s="337"/>
      <c r="BO14" s="337"/>
      <c r="BP14" s="337"/>
      <c r="BQ14" s="337"/>
      <c r="BR14" s="337"/>
      <c r="BS14" s="337"/>
      <c r="BT14" s="337"/>
      <c r="BU14" s="337"/>
      <c r="BV14" s="337"/>
      <c r="BW14" s="337"/>
      <c r="BX14" s="337"/>
      <c r="BY14" s="337"/>
      <c r="BZ14" s="337"/>
      <c r="CA14" s="337"/>
      <c r="CB14" s="337"/>
      <c r="CC14" s="337"/>
      <c r="CD14" s="337"/>
      <c r="CE14" s="337"/>
      <c r="CF14" s="337"/>
      <c r="CG14" s="337"/>
      <c r="CH14" s="337"/>
      <c r="CI14" s="337"/>
      <c r="CJ14" s="337"/>
      <c r="CK14" s="337"/>
      <c r="CL14" s="337"/>
      <c r="CM14" s="337"/>
      <c r="CN14" s="337"/>
      <c r="CO14" s="337"/>
      <c r="CP14" s="337"/>
      <c r="CQ14" s="337"/>
      <c r="CR14" s="337"/>
      <c r="CS14" s="337"/>
      <c r="CT14" s="337"/>
      <c r="CU14" s="337"/>
      <c r="CV14" s="337"/>
      <c r="CW14" s="337"/>
      <c r="CX14" s="337"/>
      <c r="CY14" s="337"/>
      <c r="CZ14" s="337"/>
      <c r="DA14" s="337"/>
      <c r="DB14" s="337"/>
      <c r="DC14" s="337"/>
      <c r="DD14" s="337"/>
    </row>
    <row r="15" spans="1:127" s="77" customFormat="1" ht="15.6" x14ac:dyDescent="0.3">
      <c r="A15" s="338" t="s">
        <v>689</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c r="BE15" s="338"/>
      <c r="BF15" s="338"/>
      <c r="BG15" s="338"/>
      <c r="BH15" s="338"/>
      <c r="BI15" s="338"/>
      <c r="BJ15" s="338"/>
      <c r="BK15" s="338"/>
      <c r="BL15" s="338"/>
      <c r="BM15" s="338"/>
      <c r="BN15" s="338"/>
      <c r="BO15" s="338"/>
      <c r="BP15" s="338"/>
      <c r="BQ15" s="338"/>
      <c r="BR15" s="338"/>
      <c r="BS15" s="338"/>
      <c r="BT15" s="338"/>
      <c r="BU15" s="338"/>
      <c r="BV15" s="338"/>
      <c r="BW15" s="338"/>
      <c r="BX15" s="338"/>
      <c r="BY15" s="338"/>
      <c r="BZ15" s="338"/>
      <c r="CA15" s="338"/>
      <c r="CB15" s="338"/>
      <c r="CC15" s="338"/>
      <c r="CD15" s="338"/>
      <c r="CE15" s="338"/>
      <c r="CF15" s="338"/>
      <c r="CG15" s="338"/>
      <c r="CH15" s="338"/>
      <c r="CI15" s="338"/>
      <c r="CJ15" s="338"/>
      <c r="CK15" s="338"/>
      <c r="CL15" s="338"/>
      <c r="CM15" s="338"/>
      <c r="CN15" s="338"/>
      <c r="CO15" s="338"/>
      <c r="CP15" s="338"/>
      <c r="CQ15" s="338"/>
      <c r="CR15" s="338"/>
      <c r="CS15" s="338"/>
      <c r="CT15" s="338"/>
      <c r="CU15" s="338"/>
      <c r="CV15" s="338"/>
      <c r="CW15" s="338"/>
      <c r="CX15" s="338"/>
      <c r="CY15" s="338"/>
      <c r="CZ15" s="338"/>
      <c r="DA15" s="338"/>
      <c r="DB15" s="338"/>
      <c r="DC15" s="338"/>
      <c r="DD15" s="338"/>
    </row>
    <row r="16" spans="1:127" ht="17.25" customHeight="1" x14ac:dyDescent="0.25">
      <c r="CO16" s="347" t="s">
        <v>10</v>
      </c>
      <c r="CP16" s="347"/>
      <c r="CQ16" s="347"/>
      <c r="CR16" s="347"/>
      <c r="CS16" s="347"/>
      <c r="CT16" s="347"/>
      <c r="CU16" s="347"/>
      <c r="CV16" s="347"/>
      <c r="CW16" s="347"/>
      <c r="CX16" s="347"/>
      <c r="CY16" s="347"/>
      <c r="CZ16" s="347"/>
      <c r="DA16" s="347"/>
      <c r="DB16" s="347"/>
      <c r="DC16" s="347"/>
      <c r="DD16" s="347"/>
    </row>
    <row r="17" spans="1:108" ht="13.6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2"/>
      <c r="AM17" s="3" t="s">
        <v>12</v>
      </c>
      <c r="AN17" s="348" t="s">
        <v>703</v>
      </c>
      <c r="AO17" s="348"/>
      <c r="AP17" s="348"/>
      <c r="AQ17" s="348"/>
      <c r="AR17" s="2" t="s">
        <v>12</v>
      </c>
      <c r="AS17" s="2"/>
      <c r="AT17" s="1"/>
      <c r="AU17" s="348" t="s">
        <v>692</v>
      </c>
      <c r="AV17" s="348"/>
      <c r="AW17" s="348"/>
      <c r="AX17" s="348"/>
      <c r="AY17" s="348"/>
      <c r="AZ17" s="348"/>
      <c r="BA17" s="348"/>
      <c r="BB17" s="348"/>
      <c r="BC17" s="348"/>
      <c r="BD17" s="348"/>
      <c r="BE17" s="348"/>
      <c r="BF17" s="348"/>
      <c r="BG17" s="348"/>
      <c r="BH17" s="348"/>
      <c r="BI17" s="348"/>
      <c r="BJ17" s="349">
        <v>20</v>
      </c>
      <c r="BK17" s="349"/>
      <c r="BL17" s="349"/>
      <c r="BM17" s="349"/>
      <c r="BN17" s="350" t="s">
        <v>693</v>
      </c>
      <c r="BO17" s="350"/>
      <c r="BP17" s="350"/>
      <c r="BQ17" s="2" t="s">
        <v>13</v>
      </c>
      <c r="BR17" s="2"/>
      <c r="BS17" s="2"/>
      <c r="BT17" s="1"/>
      <c r="BU17" s="1"/>
      <c r="BV17" s="1"/>
      <c r="BW17" s="1"/>
      <c r="BX17" s="1"/>
      <c r="BY17" s="4"/>
      <c r="BZ17" s="1"/>
      <c r="CA17" s="1"/>
      <c r="CB17" s="351" t="s">
        <v>8</v>
      </c>
      <c r="CC17" s="351"/>
      <c r="CD17" s="351"/>
      <c r="CE17" s="351"/>
      <c r="CF17" s="351"/>
      <c r="CG17" s="351"/>
      <c r="CH17" s="351"/>
      <c r="CI17" s="351"/>
      <c r="CJ17" s="351"/>
      <c r="CK17" s="351"/>
      <c r="CL17" s="351"/>
      <c r="CM17" s="351"/>
      <c r="CN17" s="352"/>
      <c r="CO17" s="353" t="s">
        <v>704</v>
      </c>
      <c r="CP17" s="353"/>
      <c r="CQ17" s="353"/>
      <c r="CR17" s="353"/>
      <c r="CS17" s="353"/>
      <c r="CT17" s="353"/>
      <c r="CU17" s="353"/>
      <c r="CV17" s="353"/>
      <c r="CW17" s="353"/>
      <c r="CX17" s="353"/>
      <c r="CY17" s="353"/>
      <c r="CZ17" s="353"/>
      <c r="DA17" s="353"/>
      <c r="DB17" s="353"/>
      <c r="DC17" s="353"/>
      <c r="DD17" s="353"/>
    </row>
    <row r="18" spans="1:108" ht="13.6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4"/>
      <c r="BZ18" s="4"/>
      <c r="CA18" s="1"/>
      <c r="CB18" s="1"/>
      <c r="CC18" s="1"/>
      <c r="CD18" s="78"/>
      <c r="CE18" s="78"/>
      <c r="CF18" s="78"/>
      <c r="CG18" s="78"/>
      <c r="CH18" s="78"/>
      <c r="CI18" s="78"/>
      <c r="CJ18" s="78"/>
      <c r="CK18" s="78"/>
      <c r="CL18" s="78"/>
      <c r="CM18" s="79"/>
      <c r="CN18" s="78"/>
      <c r="CO18" s="334"/>
      <c r="CP18" s="334"/>
      <c r="CQ18" s="334"/>
      <c r="CR18" s="334"/>
      <c r="CS18" s="334"/>
      <c r="CT18" s="334"/>
      <c r="CU18" s="334"/>
      <c r="CV18" s="334"/>
      <c r="CW18" s="334"/>
      <c r="CX18" s="334"/>
      <c r="CY18" s="334"/>
      <c r="CZ18" s="334"/>
      <c r="DA18" s="334"/>
      <c r="DB18" s="334"/>
      <c r="DC18" s="334"/>
      <c r="DD18" s="334"/>
    </row>
    <row r="19" spans="1:108" ht="13.6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4"/>
      <c r="BZ19" s="4"/>
      <c r="CA19" s="1"/>
    </row>
    <row r="20" spans="1:108" ht="13.65" customHeight="1" x14ac:dyDescent="0.25">
      <c r="A20" s="5" t="s">
        <v>390</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354" t="s">
        <v>391</v>
      </c>
      <c r="AG20" s="354"/>
      <c r="AH20" s="354"/>
      <c r="AI20" s="354"/>
      <c r="AJ20" s="354"/>
      <c r="AK20" s="354"/>
      <c r="AL20" s="354"/>
      <c r="AM20" s="354"/>
      <c r="AN20" s="354"/>
      <c r="AO20" s="354"/>
      <c r="AP20" s="354"/>
      <c r="AQ20" s="354"/>
      <c r="AR20" s="354"/>
      <c r="AS20" s="354"/>
      <c r="AT20" s="354"/>
      <c r="AU20" s="354"/>
      <c r="AV20" s="354"/>
      <c r="AW20" s="354"/>
      <c r="AX20" s="354"/>
      <c r="AY20" s="354"/>
      <c r="AZ20" s="354"/>
      <c r="BA20" s="354"/>
      <c r="BB20" s="354"/>
      <c r="BC20" s="354"/>
      <c r="BD20" s="354"/>
      <c r="BE20" s="354"/>
      <c r="BF20" s="354"/>
      <c r="BG20" s="354"/>
      <c r="BH20" s="354"/>
      <c r="BI20" s="354"/>
      <c r="BJ20" s="354"/>
      <c r="BK20" s="354"/>
      <c r="BL20" s="354"/>
      <c r="BM20" s="354"/>
      <c r="BN20" s="354"/>
      <c r="BO20" s="354"/>
      <c r="BP20" s="354"/>
      <c r="BQ20" s="354"/>
      <c r="BR20" s="354"/>
      <c r="BS20" s="354"/>
      <c r="BT20" s="354"/>
      <c r="BU20" s="354"/>
      <c r="BV20" s="354"/>
      <c r="BW20" s="354"/>
      <c r="BX20" s="354"/>
      <c r="BY20" s="354"/>
      <c r="BZ20" s="1"/>
      <c r="CA20" s="1"/>
      <c r="CB20" s="331" t="s">
        <v>392</v>
      </c>
      <c r="CC20" s="331"/>
      <c r="CD20" s="331"/>
      <c r="CE20" s="331"/>
      <c r="CF20" s="331"/>
      <c r="CG20" s="331"/>
      <c r="CH20" s="331"/>
      <c r="CI20" s="331"/>
      <c r="CJ20" s="331"/>
      <c r="CK20" s="331"/>
      <c r="CL20" s="331"/>
      <c r="CM20" s="331"/>
      <c r="CN20" s="332"/>
      <c r="CO20" s="325" t="s">
        <v>714</v>
      </c>
      <c r="CP20" s="326"/>
      <c r="CQ20" s="326"/>
      <c r="CR20" s="326"/>
      <c r="CS20" s="326"/>
      <c r="CT20" s="326"/>
      <c r="CU20" s="326"/>
      <c r="CV20" s="326"/>
      <c r="CW20" s="326"/>
      <c r="CX20" s="326"/>
      <c r="CY20" s="326"/>
      <c r="CZ20" s="326"/>
      <c r="DA20" s="326"/>
      <c r="DB20" s="326"/>
      <c r="DC20" s="326"/>
      <c r="DD20" s="327"/>
    </row>
    <row r="21" spans="1:108" ht="13.65" customHeight="1" x14ac:dyDescent="0.25">
      <c r="A21" s="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c r="BB21" s="354"/>
      <c r="BC21" s="354"/>
      <c r="BD21" s="354"/>
      <c r="BE21" s="354"/>
      <c r="BF21" s="354"/>
      <c r="BG21" s="354"/>
      <c r="BH21" s="354"/>
      <c r="BI21" s="354"/>
      <c r="BJ21" s="354"/>
      <c r="BK21" s="354"/>
      <c r="BL21" s="354"/>
      <c r="BM21" s="354"/>
      <c r="BN21" s="354"/>
      <c r="BO21" s="354"/>
      <c r="BP21" s="354"/>
      <c r="BQ21" s="354"/>
      <c r="BR21" s="354"/>
      <c r="BS21" s="354"/>
      <c r="BT21" s="354"/>
      <c r="BU21" s="354"/>
      <c r="BV21" s="354"/>
      <c r="BW21" s="354"/>
      <c r="BX21" s="354"/>
      <c r="BY21" s="354"/>
      <c r="BZ21" s="4"/>
      <c r="CA21" s="1"/>
      <c r="CB21" s="331" t="s">
        <v>393</v>
      </c>
      <c r="CC21" s="331"/>
      <c r="CD21" s="331"/>
      <c r="CE21" s="331"/>
      <c r="CF21" s="331"/>
      <c r="CG21" s="331"/>
      <c r="CH21" s="331"/>
      <c r="CI21" s="331"/>
      <c r="CJ21" s="331"/>
      <c r="CK21" s="331"/>
      <c r="CL21" s="331"/>
      <c r="CM21" s="331"/>
      <c r="CN21" s="332"/>
      <c r="CO21" s="328"/>
      <c r="CP21" s="329"/>
      <c r="CQ21" s="329"/>
      <c r="CR21" s="329"/>
      <c r="CS21" s="329"/>
      <c r="CT21" s="329"/>
      <c r="CU21" s="329"/>
      <c r="CV21" s="329"/>
      <c r="CW21" s="329"/>
      <c r="CX21" s="329"/>
      <c r="CY21" s="329"/>
      <c r="CZ21" s="329"/>
      <c r="DA21" s="329"/>
      <c r="DB21" s="329"/>
      <c r="DC21" s="329"/>
      <c r="DD21" s="330"/>
    </row>
    <row r="22" spans="1:108" ht="13.6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c r="BB22" s="354"/>
      <c r="BC22" s="354"/>
      <c r="BD22" s="354"/>
      <c r="BE22" s="354"/>
      <c r="BF22" s="354"/>
      <c r="BG22" s="354"/>
      <c r="BH22" s="354"/>
      <c r="BI22" s="354"/>
      <c r="BJ22" s="354"/>
      <c r="BK22" s="354"/>
      <c r="BL22" s="354"/>
      <c r="BM22" s="354"/>
      <c r="BN22" s="354"/>
      <c r="BO22" s="354"/>
      <c r="BP22" s="354"/>
      <c r="BQ22" s="354"/>
      <c r="BR22" s="354"/>
      <c r="BS22" s="354"/>
      <c r="BT22" s="354"/>
      <c r="BU22" s="354"/>
      <c r="BV22" s="354"/>
      <c r="BW22" s="354"/>
      <c r="BX22" s="354"/>
      <c r="BY22" s="354"/>
      <c r="BZ22" s="4"/>
      <c r="CA22" s="1"/>
      <c r="CB22" s="331"/>
      <c r="CC22" s="331"/>
      <c r="CD22" s="331"/>
      <c r="CE22" s="331"/>
      <c r="CF22" s="331"/>
      <c r="CG22" s="331"/>
      <c r="CH22" s="331"/>
      <c r="CI22" s="331"/>
      <c r="CJ22" s="331"/>
      <c r="CK22" s="331"/>
      <c r="CL22" s="331"/>
      <c r="CM22" s="331"/>
      <c r="CN22" s="333"/>
      <c r="CO22" s="334"/>
      <c r="CP22" s="334"/>
      <c r="CQ22" s="334"/>
      <c r="CR22" s="334"/>
      <c r="CS22" s="334"/>
      <c r="CT22" s="334"/>
      <c r="CU22" s="334"/>
      <c r="CV22" s="334"/>
      <c r="CW22" s="334"/>
      <c r="CX22" s="334"/>
      <c r="CY22" s="334"/>
      <c r="CZ22" s="334"/>
      <c r="DA22" s="334"/>
      <c r="DB22" s="334"/>
      <c r="DC22" s="334"/>
      <c r="DD22" s="334"/>
    </row>
    <row r="23" spans="1:108" ht="23.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354"/>
      <c r="AG23" s="354"/>
      <c r="AH23" s="354"/>
      <c r="AI23" s="354"/>
      <c r="AJ23" s="354"/>
      <c r="AK23" s="354"/>
      <c r="AL23" s="354"/>
      <c r="AM23" s="354"/>
      <c r="AN23" s="354"/>
      <c r="AO23" s="354"/>
      <c r="AP23" s="354"/>
      <c r="AQ23" s="354"/>
      <c r="AR23" s="354"/>
      <c r="AS23" s="354"/>
      <c r="AT23" s="354"/>
      <c r="AU23" s="354"/>
      <c r="AV23" s="354"/>
      <c r="AW23" s="354"/>
      <c r="AX23" s="354"/>
      <c r="AY23" s="354"/>
      <c r="AZ23" s="354"/>
      <c r="BA23" s="354"/>
      <c r="BB23" s="354"/>
      <c r="BC23" s="354"/>
      <c r="BD23" s="354"/>
      <c r="BE23" s="354"/>
      <c r="BF23" s="354"/>
      <c r="BG23" s="354"/>
      <c r="BH23" s="354"/>
      <c r="BI23" s="354"/>
      <c r="BJ23" s="354"/>
      <c r="BK23" s="354"/>
      <c r="BL23" s="354"/>
      <c r="BM23" s="354"/>
      <c r="BN23" s="354"/>
      <c r="BO23" s="354"/>
      <c r="BP23" s="354"/>
      <c r="BQ23" s="354"/>
      <c r="BR23" s="354"/>
      <c r="BS23" s="354"/>
      <c r="BT23" s="354"/>
      <c r="BU23" s="354"/>
      <c r="BV23" s="354"/>
      <c r="BW23" s="354"/>
      <c r="BX23" s="354"/>
      <c r="BY23" s="354"/>
      <c r="BZ23" s="4"/>
      <c r="CA23" s="1"/>
      <c r="CB23" s="331"/>
      <c r="CC23" s="331"/>
      <c r="CD23" s="331"/>
      <c r="CE23" s="331"/>
      <c r="CF23" s="331"/>
      <c r="CG23" s="331"/>
      <c r="CH23" s="331"/>
      <c r="CI23" s="331"/>
      <c r="CJ23" s="331"/>
      <c r="CK23" s="331"/>
      <c r="CL23" s="331"/>
      <c r="CM23" s="331"/>
      <c r="CN23" s="333"/>
      <c r="CO23" s="334"/>
      <c r="CP23" s="334"/>
      <c r="CQ23" s="334"/>
      <c r="CR23" s="334"/>
      <c r="CS23" s="334"/>
      <c r="CT23" s="334"/>
      <c r="CU23" s="334"/>
      <c r="CV23" s="334"/>
      <c r="CW23" s="334"/>
      <c r="CX23" s="334"/>
      <c r="CY23" s="334"/>
      <c r="CZ23" s="334"/>
      <c r="DA23" s="334"/>
      <c r="DB23" s="334"/>
      <c r="DC23" s="334"/>
      <c r="DD23" s="334"/>
    </row>
    <row r="24" spans="1:108" ht="39.75" customHeight="1" x14ac:dyDescent="0.25">
      <c r="A24" s="363" t="s">
        <v>394</v>
      </c>
      <c r="B24" s="363"/>
      <c r="C24" s="363"/>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4" t="s">
        <v>395</v>
      </c>
      <c r="AP24" s="364"/>
      <c r="AQ24" s="364"/>
      <c r="AR24" s="364"/>
      <c r="AS24" s="364"/>
      <c r="AT24" s="364"/>
      <c r="AU24" s="364"/>
      <c r="AV24" s="364"/>
      <c r="AW24" s="364"/>
      <c r="AX24" s="364"/>
      <c r="AY24" s="364"/>
      <c r="AZ24" s="364"/>
      <c r="BA24" s="364"/>
      <c r="BB24" s="364"/>
      <c r="BC24" s="364"/>
      <c r="BD24" s="364"/>
      <c r="BE24" s="364"/>
      <c r="BF24" s="364"/>
      <c r="BG24" s="364"/>
      <c r="BH24" s="364"/>
      <c r="BI24" s="364"/>
      <c r="BJ24" s="364"/>
      <c r="BK24" s="364"/>
      <c r="BL24" s="364"/>
      <c r="BM24" s="364"/>
      <c r="BN24" s="364"/>
      <c r="BO24" s="364"/>
      <c r="BP24" s="364"/>
      <c r="BQ24" s="364"/>
      <c r="BR24" s="364"/>
      <c r="BS24" s="364"/>
      <c r="BT24" s="364"/>
      <c r="BU24" s="364"/>
      <c r="BV24" s="364"/>
      <c r="BW24" s="364"/>
      <c r="BX24" s="364"/>
      <c r="BY24" s="364"/>
      <c r="BZ24" s="80"/>
      <c r="CA24" s="80"/>
      <c r="CB24" s="333" t="s">
        <v>396</v>
      </c>
      <c r="CC24" s="333"/>
      <c r="CD24" s="333"/>
      <c r="CE24" s="333"/>
      <c r="CF24" s="333"/>
      <c r="CG24" s="333"/>
      <c r="CH24" s="333"/>
      <c r="CI24" s="333"/>
      <c r="CJ24" s="333"/>
      <c r="CK24" s="333"/>
      <c r="CL24" s="333"/>
      <c r="CM24" s="333"/>
      <c r="CN24" s="332"/>
      <c r="CO24" s="366"/>
      <c r="CP24" s="367"/>
      <c r="CQ24" s="367"/>
      <c r="CR24" s="367"/>
      <c r="CS24" s="367"/>
      <c r="CT24" s="367"/>
      <c r="CU24" s="367"/>
      <c r="CV24" s="367"/>
      <c r="CW24" s="367"/>
      <c r="CX24" s="367"/>
      <c r="CY24" s="367"/>
      <c r="CZ24" s="367"/>
      <c r="DA24" s="367"/>
      <c r="DB24" s="367"/>
      <c r="DC24" s="367"/>
      <c r="DD24" s="368"/>
    </row>
    <row r="25" spans="1:108" x14ac:dyDescent="0.25">
      <c r="A25" s="5"/>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2"/>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331" t="s">
        <v>392</v>
      </c>
      <c r="CC25" s="331"/>
      <c r="CD25" s="331"/>
      <c r="CE25" s="331"/>
      <c r="CF25" s="331"/>
      <c r="CG25" s="331"/>
      <c r="CH25" s="331"/>
      <c r="CI25" s="331"/>
      <c r="CJ25" s="331"/>
      <c r="CK25" s="331"/>
      <c r="CL25" s="331"/>
      <c r="CM25" s="331"/>
      <c r="CN25" s="332"/>
      <c r="CO25" s="365"/>
      <c r="CP25" s="365"/>
      <c r="CQ25" s="365"/>
      <c r="CR25" s="365"/>
      <c r="CS25" s="365"/>
      <c r="CT25" s="365"/>
      <c r="CU25" s="365"/>
      <c r="CV25" s="365"/>
      <c r="CW25" s="365"/>
      <c r="CX25" s="365"/>
      <c r="CY25" s="365"/>
      <c r="CZ25" s="365"/>
      <c r="DA25" s="365"/>
      <c r="DB25" s="365"/>
      <c r="DC25" s="365"/>
      <c r="DD25" s="365"/>
    </row>
    <row r="26" spans="1:108" x14ac:dyDescent="0.25">
      <c r="A26" s="5"/>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2"/>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331" t="s">
        <v>393</v>
      </c>
      <c r="CC26" s="331"/>
      <c r="CD26" s="331"/>
      <c r="CE26" s="331"/>
      <c r="CF26" s="331"/>
      <c r="CG26" s="331"/>
      <c r="CH26" s="331"/>
      <c r="CI26" s="331"/>
      <c r="CJ26" s="331"/>
      <c r="CK26" s="331"/>
      <c r="CL26" s="331"/>
      <c r="CM26" s="331"/>
      <c r="CN26" s="332"/>
      <c r="CO26" s="365"/>
      <c r="CP26" s="365"/>
      <c r="CQ26" s="365"/>
      <c r="CR26" s="365"/>
      <c r="CS26" s="365"/>
      <c r="CT26" s="365"/>
      <c r="CU26" s="365"/>
      <c r="CV26" s="365"/>
      <c r="CW26" s="365"/>
      <c r="CX26" s="365"/>
      <c r="CY26" s="365"/>
      <c r="CZ26" s="365"/>
      <c r="DA26" s="365"/>
      <c r="DB26" s="365"/>
      <c r="DC26" s="365"/>
      <c r="DD26" s="365"/>
    </row>
    <row r="27" spans="1:108" x14ac:dyDescent="0.25">
      <c r="A27" s="5"/>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2"/>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331" t="s">
        <v>397</v>
      </c>
      <c r="CC27" s="331"/>
      <c r="CD27" s="331"/>
      <c r="CE27" s="331"/>
      <c r="CF27" s="331"/>
      <c r="CG27" s="331"/>
      <c r="CH27" s="331"/>
      <c r="CI27" s="331"/>
      <c r="CJ27" s="331"/>
      <c r="CK27" s="331"/>
      <c r="CL27" s="331"/>
      <c r="CM27" s="331"/>
      <c r="CN27" s="331"/>
      <c r="CO27" s="365" t="s">
        <v>398</v>
      </c>
      <c r="CP27" s="365"/>
      <c r="CQ27" s="365"/>
      <c r="CR27" s="365"/>
      <c r="CS27" s="365"/>
      <c r="CT27" s="365"/>
      <c r="CU27" s="365"/>
      <c r="CV27" s="365"/>
      <c r="CW27" s="365"/>
      <c r="CX27" s="365"/>
      <c r="CY27" s="365"/>
      <c r="CZ27" s="365"/>
      <c r="DA27" s="365"/>
      <c r="DB27" s="365"/>
      <c r="DC27" s="365"/>
      <c r="DD27" s="365"/>
    </row>
    <row r="28" spans="1:108" x14ac:dyDescent="0.25">
      <c r="A28" s="5"/>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2"/>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331" t="s">
        <v>399</v>
      </c>
      <c r="CC28" s="331"/>
      <c r="CD28" s="331"/>
      <c r="CE28" s="331"/>
      <c r="CF28" s="331"/>
      <c r="CG28" s="331"/>
      <c r="CH28" s="331"/>
      <c r="CI28" s="331"/>
      <c r="CJ28" s="331"/>
      <c r="CK28" s="331"/>
      <c r="CL28" s="331"/>
      <c r="CM28" s="331"/>
      <c r="CN28" s="331"/>
      <c r="CO28" s="365" t="s">
        <v>400</v>
      </c>
      <c r="CP28" s="365"/>
      <c r="CQ28" s="365"/>
      <c r="CR28" s="365"/>
      <c r="CS28" s="365"/>
      <c r="CT28" s="365"/>
      <c r="CU28" s="365"/>
      <c r="CV28" s="365"/>
      <c r="CW28" s="365"/>
      <c r="CX28" s="365"/>
      <c r="CY28" s="365"/>
      <c r="CZ28" s="365"/>
      <c r="DA28" s="365"/>
      <c r="DB28" s="365"/>
      <c r="DC28" s="365"/>
      <c r="DD28" s="365"/>
    </row>
    <row r="29" spans="1:108" x14ac:dyDescent="0.25">
      <c r="A29" s="5"/>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2"/>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331" t="s">
        <v>401</v>
      </c>
      <c r="CC29" s="331"/>
      <c r="CD29" s="331"/>
      <c r="CE29" s="331"/>
      <c r="CF29" s="331"/>
      <c r="CG29" s="331"/>
      <c r="CH29" s="331"/>
      <c r="CI29" s="331"/>
      <c r="CJ29" s="331"/>
      <c r="CK29" s="331"/>
      <c r="CL29" s="331"/>
      <c r="CM29" s="331"/>
      <c r="CN29" s="331"/>
      <c r="CO29" s="369" t="s">
        <v>14</v>
      </c>
      <c r="CP29" s="369"/>
      <c r="CQ29" s="369"/>
      <c r="CR29" s="369"/>
      <c r="CS29" s="369"/>
      <c r="CT29" s="369"/>
      <c r="CU29" s="369"/>
      <c r="CV29" s="369"/>
      <c r="CW29" s="369"/>
      <c r="CX29" s="369"/>
      <c r="CY29" s="369"/>
      <c r="CZ29" s="369"/>
      <c r="DA29" s="369"/>
      <c r="DB29" s="369"/>
      <c r="DC29" s="369"/>
      <c r="DD29" s="369"/>
    </row>
    <row r="30" spans="1:108" ht="30" customHeight="1" x14ac:dyDescent="0.25">
      <c r="A30" s="370" t="s">
        <v>402</v>
      </c>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1" t="s">
        <v>403</v>
      </c>
      <c r="AP30" s="371"/>
      <c r="AQ30" s="371"/>
      <c r="AR30" s="371"/>
      <c r="AS30" s="371"/>
      <c r="AT30" s="371"/>
      <c r="AU30" s="371"/>
      <c r="AV30" s="371"/>
      <c r="AW30" s="371"/>
      <c r="AX30" s="371"/>
      <c r="AY30" s="371"/>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1"/>
      <c r="BV30" s="371"/>
      <c r="BW30" s="371"/>
      <c r="BX30" s="371"/>
      <c r="BY30" s="371"/>
      <c r="BZ30" s="371"/>
      <c r="CA30" s="371"/>
      <c r="CB30" s="371"/>
      <c r="CC30" s="371"/>
      <c r="CD30" s="371"/>
      <c r="CE30" s="371"/>
      <c r="CF30" s="371"/>
      <c r="CG30" s="371"/>
      <c r="CH30" s="371"/>
      <c r="CI30" s="371"/>
      <c r="CJ30" s="371"/>
      <c r="CK30" s="371"/>
      <c r="CL30" s="371"/>
      <c r="CM30" s="371"/>
      <c r="CN30" s="371"/>
      <c r="CO30" s="371"/>
      <c r="CP30" s="371"/>
      <c r="CQ30" s="371"/>
      <c r="CR30" s="371"/>
      <c r="CS30" s="371"/>
      <c r="CT30" s="371"/>
      <c r="CU30" s="371"/>
      <c r="CV30" s="371"/>
      <c r="CW30" s="371"/>
      <c r="CX30" s="371"/>
      <c r="CY30" s="371"/>
      <c r="CZ30" s="371"/>
      <c r="DA30" s="371"/>
      <c r="DB30" s="371"/>
      <c r="DC30" s="371"/>
      <c r="DD30" s="371"/>
    </row>
    <row r="31" spans="1:108" ht="30" customHeight="1" x14ac:dyDescent="0.25">
      <c r="A31" s="370" t="s">
        <v>404</v>
      </c>
      <c r="B31" s="370"/>
      <c r="C31" s="370"/>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1" t="s">
        <v>403</v>
      </c>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1"/>
      <c r="BW31" s="371"/>
      <c r="BX31" s="371"/>
      <c r="BY31" s="371"/>
      <c r="BZ31" s="371"/>
      <c r="CA31" s="371"/>
      <c r="CB31" s="371"/>
      <c r="CC31" s="371"/>
      <c r="CD31" s="371"/>
      <c r="CE31" s="371"/>
      <c r="CF31" s="371"/>
      <c r="CG31" s="371"/>
      <c r="CH31" s="371"/>
      <c r="CI31" s="371"/>
      <c r="CJ31" s="371"/>
      <c r="CK31" s="371"/>
      <c r="CL31" s="371"/>
      <c r="CM31" s="371"/>
      <c r="CN31" s="371"/>
      <c r="CO31" s="371"/>
      <c r="CP31" s="371"/>
      <c r="CQ31" s="371"/>
      <c r="CR31" s="371"/>
      <c r="CS31" s="371"/>
      <c r="CT31" s="371"/>
      <c r="CU31" s="371"/>
      <c r="CV31" s="371"/>
      <c r="CW31" s="371"/>
      <c r="CX31" s="371"/>
      <c r="CY31" s="371"/>
      <c r="CZ31" s="371"/>
      <c r="DA31" s="371"/>
      <c r="DB31" s="371"/>
      <c r="DC31" s="371"/>
      <c r="DD31" s="371"/>
    </row>
    <row r="32" spans="1:108" ht="6" customHeight="1" x14ac:dyDescent="0.25">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row>
    <row r="33" spans="1:108" s="72" customFormat="1" ht="27.9" customHeight="1" x14ac:dyDescent="0.25">
      <c r="A33" s="372"/>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2"/>
      <c r="BF33" s="372"/>
      <c r="BG33" s="372"/>
      <c r="BH33" s="372"/>
      <c r="BI33" s="372"/>
      <c r="BJ33" s="372"/>
      <c r="BK33" s="372"/>
      <c r="BL33" s="372"/>
      <c r="BM33" s="372"/>
      <c r="BN33" s="372"/>
      <c r="BO33" s="372"/>
      <c r="BP33" s="372"/>
      <c r="BQ33" s="372"/>
      <c r="BR33" s="372"/>
      <c r="BS33" s="372"/>
      <c r="BT33" s="372"/>
      <c r="BU33" s="372"/>
      <c r="BV33" s="372"/>
      <c r="BW33" s="84"/>
      <c r="BX33" s="84"/>
      <c r="BY33" s="373"/>
      <c r="BZ33" s="373"/>
      <c r="CA33" s="373"/>
      <c r="CB33" s="373"/>
      <c r="CC33" s="373"/>
      <c r="CD33" s="373"/>
      <c r="CE33" s="373"/>
      <c r="CF33" s="373"/>
      <c r="CG33" s="373"/>
      <c r="CH33" s="373"/>
      <c r="CI33" s="373"/>
      <c r="CJ33" s="373"/>
      <c r="CK33" s="373"/>
      <c r="CL33" s="373"/>
      <c r="CM33" s="373"/>
      <c r="CN33" s="373"/>
      <c r="CO33" s="373"/>
      <c r="CP33" s="373"/>
      <c r="CQ33" s="373"/>
      <c r="CR33" s="373"/>
      <c r="CS33" s="373"/>
      <c r="CT33" s="373"/>
      <c r="CU33" s="373"/>
      <c r="CV33" s="373"/>
      <c r="CW33" s="373"/>
      <c r="CX33" s="373"/>
      <c r="CY33" s="373"/>
      <c r="CZ33" s="373"/>
      <c r="DA33" s="373"/>
      <c r="DB33" s="373"/>
      <c r="DC33" s="373"/>
      <c r="DD33" s="373"/>
    </row>
    <row r="34" spans="1:108" s="72" customFormat="1" ht="1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row>
    <row r="35" spans="1:108" s="85" customFormat="1" ht="15" customHeight="1" x14ac:dyDescent="0.25">
      <c r="A35" s="374"/>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4"/>
      <c r="BR35" s="374"/>
      <c r="BS35" s="374"/>
      <c r="BT35" s="374"/>
      <c r="BU35" s="374"/>
      <c r="BV35" s="374"/>
      <c r="BW35" s="374"/>
      <c r="BX35" s="374"/>
      <c r="BY35" s="374"/>
      <c r="BZ35" s="374"/>
      <c r="CA35" s="374"/>
      <c r="CB35" s="374"/>
      <c r="CC35" s="374"/>
      <c r="CD35" s="374"/>
      <c r="CE35" s="374"/>
      <c r="CF35" s="374"/>
      <c r="CG35" s="374"/>
      <c r="CH35" s="374"/>
      <c r="CI35" s="374"/>
      <c r="CJ35" s="374"/>
      <c r="CK35" s="374"/>
      <c r="CL35" s="374"/>
      <c r="CM35" s="374"/>
      <c r="CN35" s="374"/>
      <c r="CO35" s="374"/>
      <c r="CP35" s="374"/>
      <c r="CQ35" s="374"/>
      <c r="CR35" s="374"/>
      <c r="CS35" s="374"/>
      <c r="CT35" s="374"/>
      <c r="CU35" s="374"/>
      <c r="CV35" s="374"/>
      <c r="CW35" s="374"/>
      <c r="CX35" s="374"/>
      <c r="CY35" s="374"/>
      <c r="CZ35" s="374"/>
      <c r="DA35" s="374"/>
      <c r="DB35" s="374"/>
      <c r="DC35" s="374"/>
      <c r="DD35" s="374"/>
    </row>
    <row r="36" spans="1:108" s="85" customFormat="1" ht="15" customHeight="1" x14ac:dyDescent="0.25">
      <c r="A36" s="86"/>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row>
    <row r="37" spans="1:108" s="72" customFormat="1" ht="15" customHeight="1" x14ac:dyDescent="0.25">
      <c r="A37" s="375"/>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row>
    <row r="38" spans="1:108" s="72" customFormat="1" ht="48" customHeight="1" x14ac:dyDescent="0.25">
      <c r="A38" s="372"/>
      <c r="B38" s="372"/>
      <c r="C38" s="372"/>
      <c r="D38" s="372"/>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72"/>
      <c r="BB38" s="372"/>
      <c r="BC38" s="372"/>
      <c r="BD38" s="372"/>
      <c r="BE38" s="372"/>
      <c r="BF38" s="372"/>
      <c r="BG38" s="372"/>
      <c r="BH38" s="372"/>
      <c r="BI38" s="372"/>
      <c r="BJ38" s="372"/>
      <c r="BK38" s="372"/>
      <c r="BL38" s="372"/>
      <c r="BM38" s="372"/>
      <c r="BN38" s="372"/>
      <c r="BO38" s="372"/>
      <c r="BP38" s="372"/>
      <c r="BQ38" s="372"/>
      <c r="BR38" s="372"/>
      <c r="BS38" s="372"/>
      <c r="BT38" s="372"/>
      <c r="BU38" s="372"/>
      <c r="BV38" s="372"/>
      <c r="BW38" s="372"/>
      <c r="BX38" s="372"/>
      <c r="BY38" s="372"/>
      <c r="BZ38" s="372"/>
      <c r="CA38" s="372"/>
      <c r="CB38" s="372"/>
      <c r="CC38" s="372"/>
      <c r="CD38" s="372"/>
      <c r="CE38" s="372"/>
      <c r="CF38" s="372"/>
      <c r="CG38" s="372"/>
      <c r="CH38" s="372"/>
      <c r="CI38" s="372"/>
      <c r="CJ38" s="372"/>
      <c r="CK38" s="372"/>
      <c r="CL38" s="372"/>
      <c r="CM38" s="372"/>
      <c r="CN38" s="372"/>
      <c r="CO38" s="372"/>
      <c r="CP38" s="372"/>
      <c r="CQ38" s="372"/>
      <c r="CR38" s="372"/>
      <c r="CS38" s="372"/>
      <c r="CT38" s="372"/>
      <c r="CU38" s="372"/>
      <c r="CV38" s="372"/>
      <c r="CW38" s="372"/>
      <c r="CX38" s="372"/>
      <c r="CY38" s="372"/>
      <c r="CZ38" s="372"/>
      <c r="DA38" s="372"/>
      <c r="DB38" s="372"/>
      <c r="DC38" s="372"/>
      <c r="DD38" s="372"/>
    </row>
    <row r="39" spans="1:108" s="72" customFormat="1" ht="15" customHeight="1" x14ac:dyDescent="0.25">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row>
    <row r="40" spans="1:108" s="72" customFormat="1" ht="15" customHeight="1" x14ac:dyDescent="0.25">
      <c r="A40" s="376"/>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376"/>
      <c r="AW40" s="376"/>
      <c r="AX40" s="376"/>
      <c r="AY40" s="376"/>
      <c r="AZ40" s="376"/>
      <c r="BA40" s="376"/>
      <c r="BB40" s="376"/>
      <c r="BC40" s="376"/>
      <c r="BD40" s="376"/>
      <c r="BE40" s="376"/>
      <c r="BF40" s="376"/>
      <c r="BG40" s="376"/>
      <c r="BH40" s="376"/>
      <c r="BI40" s="376"/>
      <c r="BJ40" s="376"/>
      <c r="BK40" s="376"/>
      <c r="BL40" s="376"/>
      <c r="BM40" s="376"/>
      <c r="BN40" s="376"/>
      <c r="BO40" s="376"/>
      <c r="BP40" s="376"/>
      <c r="BQ40" s="376"/>
      <c r="BR40" s="376"/>
      <c r="BS40" s="376"/>
      <c r="BT40" s="376"/>
      <c r="BU40" s="376"/>
      <c r="BV40" s="376"/>
      <c r="BW40" s="376"/>
      <c r="BX40" s="376"/>
      <c r="BY40" s="376"/>
      <c r="BZ40" s="376"/>
      <c r="CA40" s="376"/>
      <c r="CB40" s="376"/>
      <c r="CC40" s="376"/>
      <c r="CD40" s="376"/>
      <c r="CE40" s="376"/>
      <c r="CF40" s="376"/>
      <c r="CG40" s="376"/>
      <c r="CH40" s="376"/>
      <c r="CI40" s="376"/>
      <c r="CJ40" s="376"/>
      <c r="CK40" s="376"/>
      <c r="CL40" s="376"/>
      <c r="CM40" s="376"/>
      <c r="CN40" s="376"/>
      <c r="CO40" s="376"/>
      <c r="CP40" s="376"/>
      <c r="CQ40" s="376"/>
      <c r="CR40" s="376"/>
      <c r="CS40" s="376"/>
      <c r="CT40" s="376"/>
      <c r="CU40" s="376"/>
      <c r="CV40" s="376"/>
      <c r="CW40" s="376"/>
      <c r="CX40" s="376"/>
      <c r="CY40" s="376"/>
      <c r="CZ40" s="376"/>
      <c r="DA40" s="376"/>
      <c r="DB40" s="376"/>
      <c r="DC40" s="376"/>
      <c r="DD40" s="376"/>
    </row>
    <row r="41" spans="1:108" s="72" customFormat="1" ht="15" customHeight="1" x14ac:dyDescent="0.25">
      <c r="A41" s="376"/>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6"/>
    </row>
    <row r="42" spans="1:108" s="72" customFormat="1" ht="15" customHeight="1" x14ac:dyDescent="0.25">
      <c r="A42" s="376"/>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c r="CO42" s="376"/>
      <c r="CP42" s="376"/>
      <c r="CQ42" s="376"/>
      <c r="CR42" s="376"/>
      <c r="CS42" s="376"/>
      <c r="CT42" s="376"/>
      <c r="CU42" s="376"/>
      <c r="CV42" s="376"/>
      <c r="CW42" s="376"/>
      <c r="CX42" s="376"/>
      <c r="CY42" s="376"/>
      <c r="CZ42" s="376"/>
      <c r="DA42" s="376"/>
      <c r="DB42" s="376"/>
      <c r="DC42" s="376"/>
      <c r="DD42" s="376"/>
    </row>
    <row r="43" spans="1:108" s="72" customFormat="1" ht="15" customHeight="1" x14ac:dyDescent="0.25">
      <c r="A43" s="375"/>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5"/>
      <c r="BM43" s="375"/>
      <c r="BN43" s="375"/>
      <c r="BO43" s="375"/>
      <c r="BP43" s="375"/>
      <c r="BQ43" s="375"/>
      <c r="BR43" s="375"/>
      <c r="BS43" s="375"/>
      <c r="BT43" s="375"/>
      <c r="BU43" s="375"/>
      <c r="BV43" s="375"/>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row>
    <row r="44" spans="1:108" s="72" customFormat="1" ht="15" customHeight="1" x14ac:dyDescent="0.25">
      <c r="A44" s="376"/>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row>
    <row r="45" spans="1:108" s="72" customFormat="1" ht="15" customHeight="1" x14ac:dyDescent="0.25">
      <c r="A45" s="376"/>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row>
    <row r="46" spans="1:108" s="72" customFormat="1" x14ac:dyDescent="0.25">
      <c r="A46" s="376"/>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row>
    <row r="47" spans="1:108" s="72" customFormat="1" ht="15" customHeight="1" x14ac:dyDescent="0.25">
      <c r="A47" s="372"/>
      <c r="B47" s="372"/>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c r="BB47" s="372"/>
      <c r="BC47" s="372"/>
      <c r="BD47" s="372"/>
      <c r="BE47" s="372"/>
      <c r="BF47" s="372"/>
      <c r="BG47" s="372"/>
      <c r="BH47" s="372"/>
      <c r="BI47" s="372"/>
      <c r="BJ47" s="372"/>
      <c r="BK47" s="372"/>
      <c r="BL47" s="372"/>
      <c r="BM47" s="372"/>
      <c r="BN47" s="372"/>
      <c r="BO47" s="372"/>
      <c r="BP47" s="372"/>
      <c r="BQ47" s="372"/>
      <c r="BR47" s="372"/>
      <c r="BS47" s="372"/>
      <c r="BT47" s="372"/>
      <c r="BU47" s="372"/>
      <c r="BV47" s="372"/>
      <c r="BW47" s="372"/>
      <c r="BX47" s="372"/>
      <c r="BY47" s="372"/>
      <c r="BZ47" s="372"/>
      <c r="CA47" s="372"/>
      <c r="CB47" s="372"/>
      <c r="CC47" s="372"/>
      <c r="CD47" s="372"/>
      <c r="CE47" s="372"/>
      <c r="CF47" s="372"/>
      <c r="CG47" s="372"/>
      <c r="CH47" s="372"/>
      <c r="CI47" s="372"/>
      <c r="CJ47" s="372"/>
      <c r="CK47" s="372"/>
      <c r="CL47" s="372"/>
      <c r="CM47" s="372"/>
      <c r="CN47" s="372"/>
      <c r="CO47" s="372"/>
      <c r="CP47" s="372"/>
      <c r="CQ47" s="372"/>
      <c r="CR47" s="372"/>
      <c r="CS47" s="372"/>
      <c r="CT47" s="372"/>
      <c r="CU47" s="372"/>
      <c r="CV47" s="372"/>
      <c r="CW47" s="372"/>
      <c r="CX47" s="372"/>
      <c r="CY47" s="372"/>
      <c r="CZ47" s="372"/>
      <c r="DA47" s="372"/>
      <c r="DB47" s="372"/>
      <c r="DC47" s="372"/>
      <c r="DD47" s="372"/>
    </row>
    <row r="48" spans="1:108" s="72" customFormat="1" ht="15" customHeight="1" x14ac:dyDescent="0.25">
      <c r="A48" s="372"/>
      <c r="B48" s="372"/>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372"/>
      <c r="BB48" s="372"/>
      <c r="BC48" s="372"/>
      <c r="BD48" s="372"/>
      <c r="BE48" s="372"/>
      <c r="BF48" s="372"/>
      <c r="BG48" s="372"/>
      <c r="BH48" s="372"/>
      <c r="BI48" s="372"/>
      <c r="BJ48" s="372"/>
      <c r="BK48" s="372"/>
      <c r="BL48" s="372"/>
      <c r="BM48" s="372"/>
      <c r="BN48" s="372"/>
      <c r="BO48" s="372"/>
      <c r="BP48" s="372"/>
      <c r="BQ48" s="372"/>
      <c r="BR48" s="372"/>
      <c r="BS48" s="372"/>
      <c r="BT48" s="372"/>
      <c r="BU48" s="372"/>
      <c r="BV48" s="372"/>
      <c r="BW48" s="372"/>
      <c r="BX48" s="372"/>
      <c r="BY48" s="372"/>
      <c r="BZ48" s="372"/>
      <c r="CA48" s="372"/>
      <c r="CB48" s="372"/>
      <c r="CC48" s="372"/>
      <c r="CD48" s="372"/>
      <c r="CE48" s="372"/>
      <c r="CF48" s="372"/>
      <c r="CG48" s="372"/>
      <c r="CH48" s="372"/>
      <c r="CI48" s="372"/>
      <c r="CJ48" s="372"/>
      <c r="CK48" s="372"/>
      <c r="CL48" s="372"/>
      <c r="CM48" s="372"/>
      <c r="CN48" s="372"/>
      <c r="CO48" s="372"/>
      <c r="CP48" s="372"/>
      <c r="CQ48" s="372"/>
      <c r="CR48" s="372"/>
      <c r="CS48" s="372"/>
      <c r="CT48" s="372"/>
      <c r="CU48" s="372"/>
      <c r="CV48" s="372"/>
      <c r="CW48" s="372"/>
      <c r="CX48" s="372"/>
      <c r="CY48" s="372"/>
      <c r="CZ48" s="372"/>
      <c r="DA48" s="372"/>
      <c r="DB48" s="372"/>
      <c r="DC48" s="372"/>
      <c r="DD48" s="372"/>
    </row>
    <row r="49" s="72" customFormat="1" ht="3" customHeight="1" x14ac:dyDescent="0.25"/>
  </sheetData>
  <mergeCells count="85">
    <mergeCell ref="A46:DD46"/>
    <mergeCell ref="A47:DD47"/>
    <mergeCell ref="A48:DD48"/>
    <mergeCell ref="A41:DD41"/>
    <mergeCell ref="A42:DD42"/>
    <mergeCell ref="A43:BV43"/>
    <mergeCell ref="A44:DD44"/>
    <mergeCell ref="A45:DD45"/>
    <mergeCell ref="A35:DD35"/>
    <mergeCell ref="A37:AX37"/>
    <mergeCell ref="A38:DD38"/>
    <mergeCell ref="A39:AX39"/>
    <mergeCell ref="A40:DD40"/>
    <mergeCell ref="A31:AN31"/>
    <mergeCell ref="AO31:DD31"/>
    <mergeCell ref="A33:BV33"/>
    <mergeCell ref="BY33:CB33"/>
    <mergeCell ref="CC33:CF33"/>
    <mergeCell ref="CG33:CJ33"/>
    <mergeCell ref="CK33:CN33"/>
    <mergeCell ref="CO33:CR33"/>
    <mergeCell ref="CS33:CV33"/>
    <mergeCell ref="CW33:CZ33"/>
    <mergeCell ref="DA33:DD33"/>
    <mergeCell ref="CB28:CN28"/>
    <mergeCell ref="CO28:DD28"/>
    <mergeCell ref="CB29:CN29"/>
    <mergeCell ref="CO29:DD29"/>
    <mergeCell ref="A30:AN30"/>
    <mergeCell ref="AO30:DD30"/>
    <mergeCell ref="A24:AN24"/>
    <mergeCell ref="AO24:BY24"/>
    <mergeCell ref="CO25:DD26"/>
    <mergeCell ref="CB27:CN27"/>
    <mergeCell ref="CO27:DD27"/>
    <mergeCell ref="CB24:CN24"/>
    <mergeCell ref="CB25:CN25"/>
    <mergeCell ref="CO24:DD24"/>
    <mergeCell ref="CB26:CN26"/>
    <mergeCell ref="CO18:DD18"/>
    <mergeCell ref="AF20:BY23"/>
    <mergeCell ref="A4:AZ4"/>
    <mergeCell ref="A5:AZ5"/>
    <mergeCell ref="A6:AZ6"/>
    <mergeCell ref="A7:T7"/>
    <mergeCell ref="V7:AZ7"/>
    <mergeCell ref="A8:T8"/>
    <mergeCell ref="V8:AZ8"/>
    <mergeCell ref="J9:K9"/>
    <mergeCell ref="L9:O9"/>
    <mergeCell ref="P9:Q9"/>
    <mergeCell ref="R9:AF9"/>
    <mergeCell ref="AG9:AI9"/>
    <mergeCell ref="AJ9:AM9"/>
    <mergeCell ref="BN9:BO9"/>
    <mergeCell ref="CO16:DD16"/>
    <mergeCell ref="AN17:AQ17"/>
    <mergeCell ref="AU17:BI17"/>
    <mergeCell ref="BJ17:BM17"/>
    <mergeCell ref="BN17:BP17"/>
    <mergeCell ref="CB17:CN17"/>
    <mergeCell ref="CO17:DD17"/>
    <mergeCell ref="BE1:DD1"/>
    <mergeCell ref="BE2:DD2"/>
    <mergeCell ref="CN9:CQ9"/>
    <mergeCell ref="A14:DD14"/>
    <mergeCell ref="A15:DD15"/>
    <mergeCell ref="BP9:BS9"/>
    <mergeCell ref="BT9:BU9"/>
    <mergeCell ref="BV9:CJ9"/>
    <mergeCell ref="CK9:CM9"/>
    <mergeCell ref="BE8:BX8"/>
    <mergeCell ref="BZ8:DD8"/>
    <mergeCell ref="BE4:DD4"/>
    <mergeCell ref="BE5:DD5"/>
    <mergeCell ref="BE6:DD6"/>
    <mergeCell ref="BE7:BX7"/>
    <mergeCell ref="BZ7:DD7"/>
    <mergeCell ref="CO20:DD21"/>
    <mergeCell ref="CB21:CN21"/>
    <mergeCell ref="CB23:CN23"/>
    <mergeCell ref="CO22:DD22"/>
    <mergeCell ref="CO23:DD23"/>
    <mergeCell ref="CB22:CN22"/>
    <mergeCell ref="CB20:CN20"/>
  </mergeCells>
  <pageMargins left="0.70866141732283472" right="0.27559055118110237" top="0.41" bottom="0.39370078740157483" header="0.19685039370078741" footer="0.19685039370078741"/>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view="pageBreakPreview" topLeftCell="A59" zoomScale="86" zoomScaleNormal="100" zoomScaleSheetLayoutView="86" workbookViewId="0">
      <selection activeCell="E81" sqref="E81:E83"/>
    </sheetView>
  </sheetViews>
  <sheetFormatPr defaultRowHeight="14.4" x14ac:dyDescent="0.3"/>
  <cols>
    <col min="1" max="1" width="42.33203125" customWidth="1"/>
    <col min="2" max="2" width="10.44140625" customWidth="1"/>
    <col min="3" max="3" width="10.88671875" customWidth="1"/>
    <col min="4" max="4" width="19.44140625" customWidth="1"/>
    <col min="5" max="5" width="17.6640625" style="180" customWidth="1"/>
    <col min="6" max="6" width="12.33203125" customWidth="1"/>
    <col min="8" max="8" width="11.33203125" bestFit="1" customWidth="1"/>
    <col min="9" max="9" width="14.109375" customWidth="1"/>
    <col min="10" max="10" width="11.44140625" bestFit="1" customWidth="1"/>
    <col min="257" max="257" width="42.33203125" customWidth="1"/>
    <col min="258" max="258" width="10.44140625" customWidth="1"/>
    <col min="259" max="259" width="8.5546875" customWidth="1"/>
    <col min="260" max="260" width="18" customWidth="1"/>
    <col min="261" max="261" width="15.33203125" customWidth="1"/>
    <col min="262" max="262" width="17.44140625" customWidth="1"/>
    <col min="513" max="513" width="42.33203125" customWidth="1"/>
    <col min="514" max="514" width="10.44140625" customWidth="1"/>
    <col min="515" max="515" width="8.5546875" customWidth="1"/>
    <col min="516" max="516" width="18" customWidth="1"/>
    <col min="517" max="517" width="15.33203125" customWidth="1"/>
    <col min="518" max="518" width="17.44140625" customWidth="1"/>
    <col min="769" max="769" width="42.33203125" customWidth="1"/>
    <col min="770" max="770" width="10.44140625" customWidth="1"/>
    <col min="771" max="771" width="8.5546875" customWidth="1"/>
    <col min="772" max="772" width="18" customWidth="1"/>
    <col min="773" max="773" width="15.33203125" customWidth="1"/>
    <col min="774" max="774" width="17.44140625" customWidth="1"/>
    <col min="1025" max="1025" width="42.33203125" customWidth="1"/>
    <col min="1026" max="1026" width="10.44140625" customWidth="1"/>
    <col min="1027" max="1027" width="8.5546875" customWidth="1"/>
    <col min="1028" max="1028" width="18" customWidth="1"/>
    <col min="1029" max="1029" width="15.33203125" customWidth="1"/>
    <col min="1030" max="1030" width="17.44140625" customWidth="1"/>
    <col min="1281" max="1281" width="42.33203125" customWidth="1"/>
    <col min="1282" max="1282" width="10.44140625" customWidth="1"/>
    <col min="1283" max="1283" width="8.5546875" customWidth="1"/>
    <col min="1284" max="1284" width="18" customWidth="1"/>
    <col min="1285" max="1285" width="15.33203125" customWidth="1"/>
    <col min="1286" max="1286" width="17.44140625" customWidth="1"/>
    <col min="1537" max="1537" width="42.33203125" customWidth="1"/>
    <col min="1538" max="1538" width="10.44140625" customWidth="1"/>
    <col min="1539" max="1539" width="8.5546875" customWidth="1"/>
    <col min="1540" max="1540" width="18" customWidth="1"/>
    <col min="1541" max="1541" width="15.33203125" customWidth="1"/>
    <col min="1542" max="1542" width="17.44140625" customWidth="1"/>
    <col min="1793" max="1793" width="42.33203125" customWidth="1"/>
    <col min="1794" max="1794" width="10.44140625" customWidth="1"/>
    <col min="1795" max="1795" width="8.5546875" customWidth="1"/>
    <col min="1796" max="1796" width="18" customWidth="1"/>
    <col min="1797" max="1797" width="15.33203125" customWidth="1"/>
    <col min="1798" max="1798" width="17.44140625" customWidth="1"/>
    <col min="2049" max="2049" width="42.33203125" customWidth="1"/>
    <col min="2050" max="2050" width="10.44140625" customWidth="1"/>
    <col min="2051" max="2051" width="8.5546875" customWidth="1"/>
    <col min="2052" max="2052" width="18" customWidth="1"/>
    <col min="2053" max="2053" width="15.33203125" customWidth="1"/>
    <col min="2054" max="2054" width="17.44140625" customWidth="1"/>
    <col min="2305" max="2305" width="42.33203125" customWidth="1"/>
    <col min="2306" max="2306" width="10.44140625" customWidth="1"/>
    <col min="2307" max="2307" width="8.5546875" customWidth="1"/>
    <col min="2308" max="2308" width="18" customWidth="1"/>
    <col min="2309" max="2309" width="15.33203125" customWidth="1"/>
    <col min="2310" max="2310" width="17.44140625" customWidth="1"/>
    <col min="2561" max="2561" width="42.33203125" customWidth="1"/>
    <col min="2562" max="2562" width="10.44140625" customWidth="1"/>
    <col min="2563" max="2563" width="8.5546875" customWidth="1"/>
    <col min="2564" max="2564" width="18" customWidth="1"/>
    <col min="2565" max="2565" width="15.33203125" customWidth="1"/>
    <col min="2566" max="2566" width="17.44140625" customWidth="1"/>
    <col min="2817" max="2817" width="42.33203125" customWidth="1"/>
    <col min="2818" max="2818" width="10.44140625" customWidth="1"/>
    <col min="2819" max="2819" width="8.5546875" customWidth="1"/>
    <col min="2820" max="2820" width="18" customWidth="1"/>
    <col min="2821" max="2821" width="15.33203125" customWidth="1"/>
    <col min="2822" max="2822" width="17.44140625" customWidth="1"/>
    <col min="3073" max="3073" width="42.33203125" customWidth="1"/>
    <col min="3074" max="3074" width="10.44140625" customWidth="1"/>
    <col min="3075" max="3075" width="8.5546875" customWidth="1"/>
    <col min="3076" max="3076" width="18" customWidth="1"/>
    <col min="3077" max="3077" width="15.33203125" customWidth="1"/>
    <col min="3078" max="3078" width="17.44140625" customWidth="1"/>
    <col min="3329" max="3329" width="42.33203125" customWidth="1"/>
    <col min="3330" max="3330" width="10.44140625" customWidth="1"/>
    <col min="3331" max="3331" width="8.5546875" customWidth="1"/>
    <col min="3332" max="3332" width="18" customWidth="1"/>
    <col min="3333" max="3333" width="15.33203125" customWidth="1"/>
    <col min="3334" max="3334" width="17.44140625" customWidth="1"/>
    <col min="3585" max="3585" width="42.33203125" customWidth="1"/>
    <col min="3586" max="3586" width="10.44140625" customWidth="1"/>
    <col min="3587" max="3587" width="8.5546875" customWidth="1"/>
    <col min="3588" max="3588" width="18" customWidth="1"/>
    <col min="3589" max="3589" width="15.33203125" customWidth="1"/>
    <col min="3590" max="3590" width="17.44140625" customWidth="1"/>
    <col min="3841" max="3841" width="42.33203125" customWidth="1"/>
    <col min="3842" max="3842" width="10.44140625" customWidth="1"/>
    <col min="3843" max="3843" width="8.5546875" customWidth="1"/>
    <col min="3844" max="3844" width="18" customWidth="1"/>
    <col min="3845" max="3845" width="15.33203125" customWidth="1"/>
    <col min="3846" max="3846" width="17.44140625" customWidth="1"/>
    <col min="4097" max="4097" width="42.33203125" customWidth="1"/>
    <col min="4098" max="4098" width="10.44140625" customWidth="1"/>
    <col min="4099" max="4099" width="8.5546875" customWidth="1"/>
    <col min="4100" max="4100" width="18" customWidth="1"/>
    <col min="4101" max="4101" width="15.33203125" customWidth="1"/>
    <col min="4102" max="4102" width="17.44140625" customWidth="1"/>
    <col min="4353" max="4353" width="42.33203125" customWidth="1"/>
    <col min="4354" max="4354" width="10.44140625" customWidth="1"/>
    <col min="4355" max="4355" width="8.5546875" customWidth="1"/>
    <col min="4356" max="4356" width="18" customWidth="1"/>
    <col min="4357" max="4357" width="15.33203125" customWidth="1"/>
    <col min="4358" max="4358" width="17.44140625" customWidth="1"/>
    <col min="4609" max="4609" width="42.33203125" customWidth="1"/>
    <col min="4610" max="4610" width="10.44140625" customWidth="1"/>
    <col min="4611" max="4611" width="8.5546875" customWidth="1"/>
    <col min="4612" max="4612" width="18" customWidth="1"/>
    <col min="4613" max="4613" width="15.33203125" customWidth="1"/>
    <col min="4614" max="4614" width="17.44140625" customWidth="1"/>
    <col min="4865" max="4865" width="42.33203125" customWidth="1"/>
    <col min="4866" max="4866" width="10.44140625" customWidth="1"/>
    <col min="4867" max="4867" width="8.5546875" customWidth="1"/>
    <col min="4868" max="4868" width="18" customWidth="1"/>
    <col min="4869" max="4869" width="15.33203125" customWidth="1"/>
    <col min="4870" max="4870" width="17.44140625" customWidth="1"/>
    <col min="5121" max="5121" width="42.33203125" customWidth="1"/>
    <col min="5122" max="5122" width="10.44140625" customWidth="1"/>
    <col min="5123" max="5123" width="8.5546875" customWidth="1"/>
    <col min="5124" max="5124" width="18" customWidth="1"/>
    <col min="5125" max="5125" width="15.33203125" customWidth="1"/>
    <col min="5126" max="5126" width="17.44140625" customWidth="1"/>
    <col min="5377" max="5377" width="42.33203125" customWidth="1"/>
    <col min="5378" max="5378" width="10.44140625" customWidth="1"/>
    <col min="5379" max="5379" width="8.5546875" customWidth="1"/>
    <col min="5380" max="5380" width="18" customWidth="1"/>
    <col min="5381" max="5381" width="15.33203125" customWidth="1"/>
    <col min="5382" max="5382" width="17.44140625" customWidth="1"/>
    <col min="5633" max="5633" width="42.33203125" customWidth="1"/>
    <col min="5634" max="5634" width="10.44140625" customWidth="1"/>
    <col min="5635" max="5635" width="8.5546875" customWidth="1"/>
    <col min="5636" max="5636" width="18" customWidth="1"/>
    <col min="5637" max="5637" width="15.33203125" customWidth="1"/>
    <col min="5638" max="5638" width="17.44140625" customWidth="1"/>
    <col min="5889" max="5889" width="42.33203125" customWidth="1"/>
    <col min="5890" max="5890" width="10.44140625" customWidth="1"/>
    <col min="5891" max="5891" width="8.5546875" customWidth="1"/>
    <col min="5892" max="5892" width="18" customWidth="1"/>
    <col min="5893" max="5893" width="15.33203125" customWidth="1"/>
    <col min="5894" max="5894" width="17.44140625" customWidth="1"/>
    <col min="6145" max="6145" width="42.33203125" customWidth="1"/>
    <col min="6146" max="6146" width="10.44140625" customWidth="1"/>
    <col min="6147" max="6147" width="8.5546875" customWidth="1"/>
    <col min="6148" max="6148" width="18" customWidth="1"/>
    <col min="6149" max="6149" width="15.33203125" customWidth="1"/>
    <col min="6150" max="6150" width="17.44140625" customWidth="1"/>
    <col min="6401" max="6401" width="42.33203125" customWidth="1"/>
    <col min="6402" max="6402" width="10.44140625" customWidth="1"/>
    <col min="6403" max="6403" width="8.5546875" customWidth="1"/>
    <col min="6404" max="6404" width="18" customWidth="1"/>
    <col min="6405" max="6405" width="15.33203125" customWidth="1"/>
    <col min="6406" max="6406" width="17.44140625" customWidth="1"/>
    <col min="6657" max="6657" width="42.33203125" customWidth="1"/>
    <col min="6658" max="6658" width="10.44140625" customWidth="1"/>
    <col min="6659" max="6659" width="8.5546875" customWidth="1"/>
    <col min="6660" max="6660" width="18" customWidth="1"/>
    <col min="6661" max="6661" width="15.33203125" customWidth="1"/>
    <col min="6662" max="6662" width="17.44140625" customWidth="1"/>
    <col min="6913" max="6913" width="42.33203125" customWidth="1"/>
    <col min="6914" max="6914" width="10.44140625" customWidth="1"/>
    <col min="6915" max="6915" width="8.5546875" customWidth="1"/>
    <col min="6916" max="6916" width="18" customWidth="1"/>
    <col min="6917" max="6917" width="15.33203125" customWidth="1"/>
    <col min="6918" max="6918" width="17.44140625" customWidth="1"/>
    <col min="7169" max="7169" width="42.33203125" customWidth="1"/>
    <col min="7170" max="7170" width="10.44140625" customWidth="1"/>
    <col min="7171" max="7171" width="8.5546875" customWidth="1"/>
    <col min="7172" max="7172" width="18" customWidth="1"/>
    <col min="7173" max="7173" width="15.33203125" customWidth="1"/>
    <col min="7174" max="7174" width="17.44140625" customWidth="1"/>
    <col min="7425" max="7425" width="42.33203125" customWidth="1"/>
    <col min="7426" max="7426" width="10.44140625" customWidth="1"/>
    <col min="7427" max="7427" width="8.5546875" customWidth="1"/>
    <col min="7428" max="7428" width="18" customWidth="1"/>
    <col min="7429" max="7429" width="15.33203125" customWidth="1"/>
    <col min="7430" max="7430" width="17.44140625" customWidth="1"/>
    <col min="7681" max="7681" width="42.33203125" customWidth="1"/>
    <col min="7682" max="7682" width="10.44140625" customWidth="1"/>
    <col min="7683" max="7683" width="8.5546875" customWidth="1"/>
    <col min="7684" max="7684" width="18" customWidth="1"/>
    <col min="7685" max="7685" width="15.33203125" customWidth="1"/>
    <col min="7686" max="7686" width="17.44140625" customWidth="1"/>
    <col min="7937" max="7937" width="42.33203125" customWidth="1"/>
    <col min="7938" max="7938" width="10.44140625" customWidth="1"/>
    <col min="7939" max="7939" width="8.5546875" customWidth="1"/>
    <col min="7940" max="7940" width="18" customWidth="1"/>
    <col min="7941" max="7941" width="15.33203125" customWidth="1"/>
    <col min="7942" max="7942" width="17.44140625" customWidth="1"/>
    <col min="8193" max="8193" width="42.33203125" customWidth="1"/>
    <col min="8194" max="8194" width="10.44140625" customWidth="1"/>
    <col min="8195" max="8195" width="8.5546875" customWidth="1"/>
    <col min="8196" max="8196" width="18" customWidth="1"/>
    <col min="8197" max="8197" width="15.33203125" customWidth="1"/>
    <col min="8198" max="8198" width="17.44140625" customWidth="1"/>
    <col min="8449" max="8449" width="42.33203125" customWidth="1"/>
    <col min="8450" max="8450" width="10.44140625" customWidth="1"/>
    <col min="8451" max="8451" width="8.5546875" customWidth="1"/>
    <col min="8452" max="8452" width="18" customWidth="1"/>
    <col min="8453" max="8453" width="15.33203125" customWidth="1"/>
    <col min="8454" max="8454" width="17.44140625" customWidth="1"/>
    <col min="8705" max="8705" width="42.33203125" customWidth="1"/>
    <col min="8706" max="8706" width="10.44140625" customWidth="1"/>
    <col min="8707" max="8707" width="8.5546875" customWidth="1"/>
    <col min="8708" max="8708" width="18" customWidth="1"/>
    <col min="8709" max="8709" width="15.33203125" customWidth="1"/>
    <col min="8710" max="8710" width="17.44140625" customWidth="1"/>
    <col min="8961" max="8961" width="42.33203125" customWidth="1"/>
    <col min="8962" max="8962" width="10.44140625" customWidth="1"/>
    <col min="8963" max="8963" width="8.5546875" customWidth="1"/>
    <col min="8964" max="8964" width="18" customWidth="1"/>
    <col min="8965" max="8965" width="15.33203125" customWidth="1"/>
    <col min="8966" max="8966" width="17.44140625" customWidth="1"/>
    <col min="9217" max="9217" width="42.33203125" customWidth="1"/>
    <col min="9218" max="9218" width="10.44140625" customWidth="1"/>
    <col min="9219" max="9219" width="8.5546875" customWidth="1"/>
    <col min="9220" max="9220" width="18" customWidth="1"/>
    <col min="9221" max="9221" width="15.33203125" customWidth="1"/>
    <col min="9222" max="9222" width="17.44140625" customWidth="1"/>
    <col min="9473" max="9473" width="42.33203125" customWidth="1"/>
    <col min="9474" max="9474" width="10.44140625" customWidth="1"/>
    <col min="9475" max="9475" width="8.5546875" customWidth="1"/>
    <col min="9476" max="9476" width="18" customWidth="1"/>
    <col min="9477" max="9477" width="15.33203125" customWidth="1"/>
    <col min="9478" max="9478" width="17.44140625" customWidth="1"/>
    <col min="9729" max="9729" width="42.33203125" customWidth="1"/>
    <col min="9730" max="9730" width="10.44140625" customWidth="1"/>
    <col min="9731" max="9731" width="8.5546875" customWidth="1"/>
    <col min="9732" max="9732" width="18" customWidth="1"/>
    <col min="9733" max="9733" width="15.33203125" customWidth="1"/>
    <col min="9734" max="9734" width="17.44140625" customWidth="1"/>
    <col min="9985" max="9985" width="42.33203125" customWidth="1"/>
    <col min="9986" max="9986" width="10.44140625" customWidth="1"/>
    <col min="9987" max="9987" width="8.5546875" customWidth="1"/>
    <col min="9988" max="9988" width="18" customWidth="1"/>
    <col min="9989" max="9989" width="15.33203125" customWidth="1"/>
    <col min="9990" max="9990" width="17.44140625" customWidth="1"/>
    <col min="10241" max="10241" width="42.33203125" customWidth="1"/>
    <col min="10242" max="10242" width="10.44140625" customWidth="1"/>
    <col min="10243" max="10243" width="8.5546875" customWidth="1"/>
    <col min="10244" max="10244" width="18" customWidth="1"/>
    <col min="10245" max="10245" width="15.33203125" customWidth="1"/>
    <col min="10246" max="10246" width="17.44140625" customWidth="1"/>
    <col min="10497" max="10497" width="42.33203125" customWidth="1"/>
    <col min="10498" max="10498" width="10.44140625" customWidth="1"/>
    <col min="10499" max="10499" width="8.5546875" customWidth="1"/>
    <col min="10500" max="10500" width="18" customWidth="1"/>
    <col min="10501" max="10501" width="15.33203125" customWidth="1"/>
    <col min="10502" max="10502" width="17.44140625" customWidth="1"/>
    <col min="10753" max="10753" width="42.33203125" customWidth="1"/>
    <col min="10754" max="10754" width="10.44140625" customWidth="1"/>
    <col min="10755" max="10755" width="8.5546875" customWidth="1"/>
    <col min="10756" max="10756" width="18" customWidth="1"/>
    <col min="10757" max="10757" width="15.33203125" customWidth="1"/>
    <col min="10758" max="10758" width="17.44140625" customWidth="1"/>
    <col min="11009" max="11009" width="42.33203125" customWidth="1"/>
    <col min="11010" max="11010" width="10.44140625" customWidth="1"/>
    <col min="11011" max="11011" width="8.5546875" customWidth="1"/>
    <col min="11012" max="11012" width="18" customWidth="1"/>
    <col min="11013" max="11013" width="15.33203125" customWidth="1"/>
    <col min="11014" max="11014" width="17.44140625" customWidth="1"/>
    <col min="11265" max="11265" width="42.33203125" customWidth="1"/>
    <col min="11266" max="11266" width="10.44140625" customWidth="1"/>
    <col min="11267" max="11267" width="8.5546875" customWidth="1"/>
    <col min="11268" max="11268" width="18" customWidth="1"/>
    <col min="11269" max="11269" width="15.33203125" customWidth="1"/>
    <col min="11270" max="11270" width="17.44140625" customWidth="1"/>
    <col min="11521" max="11521" width="42.33203125" customWidth="1"/>
    <col min="11522" max="11522" width="10.44140625" customWidth="1"/>
    <col min="11523" max="11523" width="8.5546875" customWidth="1"/>
    <col min="11524" max="11524" width="18" customWidth="1"/>
    <col min="11525" max="11525" width="15.33203125" customWidth="1"/>
    <col min="11526" max="11526" width="17.44140625" customWidth="1"/>
    <col min="11777" max="11777" width="42.33203125" customWidth="1"/>
    <col min="11778" max="11778" width="10.44140625" customWidth="1"/>
    <col min="11779" max="11779" width="8.5546875" customWidth="1"/>
    <col min="11780" max="11780" width="18" customWidth="1"/>
    <col min="11781" max="11781" width="15.33203125" customWidth="1"/>
    <col min="11782" max="11782" width="17.44140625" customWidth="1"/>
    <col min="12033" max="12033" width="42.33203125" customWidth="1"/>
    <col min="12034" max="12034" width="10.44140625" customWidth="1"/>
    <col min="12035" max="12035" width="8.5546875" customWidth="1"/>
    <col min="12036" max="12036" width="18" customWidth="1"/>
    <col min="12037" max="12037" width="15.33203125" customWidth="1"/>
    <col min="12038" max="12038" width="17.44140625" customWidth="1"/>
    <col min="12289" max="12289" width="42.33203125" customWidth="1"/>
    <col min="12290" max="12290" width="10.44140625" customWidth="1"/>
    <col min="12291" max="12291" width="8.5546875" customWidth="1"/>
    <col min="12292" max="12292" width="18" customWidth="1"/>
    <col min="12293" max="12293" width="15.33203125" customWidth="1"/>
    <col min="12294" max="12294" width="17.44140625" customWidth="1"/>
    <col min="12545" max="12545" width="42.33203125" customWidth="1"/>
    <col min="12546" max="12546" width="10.44140625" customWidth="1"/>
    <col min="12547" max="12547" width="8.5546875" customWidth="1"/>
    <col min="12548" max="12548" width="18" customWidth="1"/>
    <col min="12549" max="12549" width="15.33203125" customWidth="1"/>
    <col min="12550" max="12550" width="17.44140625" customWidth="1"/>
    <col min="12801" max="12801" width="42.33203125" customWidth="1"/>
    <col min="12802" max="12802" width="10.44140625" customWidth="1"/>
    <col min="12803" max="12803" width="8.5546875" customWidth="1"/>
    <col min="12804" max="12804" width="18" customWidth="1"/>
    <col min="12805" max="12805" width="15.33203125" customWidth="1"/>
    <col min="12806" max="12806" width="17.44140625" customWidth="1"/>
    <col min="13057" max="13057" width="42.33203125" customWidth="1"/>
    <col min="13058" max="13058" width="10.44140625" customWidth="1"/>
    <col min="13059" max="13059" width="8.5546875" customWidth="1"/>
    <col min="13060" max="13060" width="18" customWidth="1"/>
    <col min="13061" max="13061" width="15.33203125" customWidth="1"/>
    <col min="13062" max="13062" width="17.44140625" customWidth="1"/>
    <col min="13313" max="13313" width="42.33203125" customWidth="1"/>
    <col min="13314" max="13314" width="10.44140625" customWidth="1"/>
    <col min="13315" max="13315" width="8.5546875" customWidth="1"/>
    <col min="13316" max="13316" width="18" customWidth="1"/>
    <col min="13317" max="13317" width="15.33203125" customWidth="1"/>
    <col min="13318" max="13318" width="17.44140625" customWidth="1"/>
    <col min="13569" max="13569" width="42.33203125" customWidth="1"/>
    <col min="13570" max="13570" width="10.44140625" customWidth="1"/>
    <col min="13571" max="13571" width="8.5546875" customWidth="1"/>
    <col min="13572" max="13572" width="18" customWidth="1"/>
    <col min="13573" max="13573" width="15.33203125" customWidth="1"/>
    <col min="13574" max="13574" width="17.44140625" customWidth="1"/>
    <col min="13825" max="13825" width="42.33203125" customWidth="1"/>
    <col min="13826" max="13826" width="10.44140625" customWidth="1"/>
    <col min="13827" max="13827" width="8.5546875" customWidth="1"/>
    <col min="13828" max="13828" width="18" customWidth="1"/>
    <col min="13829" max="13829" width="15.33203125" customWidth="1"/>
    <col min="13830" max="13830" width="17.44140625" customWidth="1"/>
    <col min="14081" max="14081" width="42.33203125" customWidth="1"/>
    <col min="14082" max="14082" width="10.44140625" customWidth="1"/>
    <col min="14083" max="14083" width="8.5546875" customWidth="1"/>
    <col min="14084" max="14084" width="18" customWidth="1"/>
    <col min="14085" max="14085" width="15.33203125" customWidth="1"/>
    <col min="14086" max="14086" width="17.44140625" customWidth="1"/>
    <col min="14337" max="14337" width="42.33203125" customWidth="1"/>
    <col min="14338" max="14338" width="10.44140625" customWidth="1"/>
    <col min="14339" max="14339" width="8.5546875" customWidth="1"/>
    <col min="14340" max="14340" width="18" customWidth="1"/>
    <col min="14341" max="14341" width="15.33203125" customWidth="1"/>
    <col min="14342" max="14342" width="17.44140625" customWidth="1"/>
    <col min="14593" max="14593" width="42.33203125" customWidth="1"/>
    <col min="14594" max="14594" width="10.44140625" customWidth="1"/>
    <col min="14595" max="14595" width="8.5546875" customWidth="1"/>
    <col min="14596" max="14596" width="18" customWidth="1"/>
    <col min="14597" max="14597" width="15.33203125" customWidth="1"/>
    <col min="14598" max="14598" width="17.44140625" customWidth="1"/>
    <col min="14849" max="14849" width="42.33203125" customWidth="1"/>
    <col min="14850" max="14850" width="10.44140625" customWidth="1"/>
    <col min="14851" max="14851" width="8.5546875" customWidth="1"/>
    <col min="14852" max="14852" width="18" customWidth="1"/>
    <col min="14853" max="14853" width="15.33203125" customWidth="1"/>
    <col min="14854" max="14854" width="17.44140625" customWidth="1"/>
    <col min="15105" max="15105" width="42.33203125" customWidth="1"/>
    <col min="15106" max="15106" width="10.44140625" customWidth="1"/>
    <col min="15107" max="15107" width="8.5546875" customWidth="1"/>
    <col min="15108" max="15108" width="18" customWidth="1"/>
    <col min="15109" max="15109" width="15.33203125" customWidth="1"/>
    <col min="15110" max="15110" width="17.44140625" customWidth="1"/>
    <col min="15361" max="15361" width="42.33203125" customWidth="1"/>
    <col min="15362" max="15362" width="10.44140625" customWidth="1"/>
    <col min="15363" max="15363" width="8.5546875" customWidth="1"/>
    <col min="15364" max="15364" width="18" customWidth="1"/>
    <col min="15365" max="15365" width="15.33203125" customWidth="1"/>
    <col min="15366" max="15366" width="17.44140625" customWidth="1"/>
    <col min="15617" max="15617" width="42.33203125" customWidth="1"/>
    <col min="15618" max="15618" width="10.44140625" customWidth="1"/>
    <col min="15619" max="15619" width="8.5546875" customWidth="1"/>
    <col min="15620" max="15620" width="18" customWidth="1"/>
    <col min="15621" max="15621" width="15.33203125" customWidth="1"/>
    <col min="15622" max="15622" width="17.44140625" customWidth="1"/>
    <col min="15873" max="15873" width="42.33203125" customWidth="1"/>
    <col min="15874" max="15874" width="10.44140625" customWidth="1"/>
    <col min="15875" max="15875" width="8.5546875" customWidth="1"/>
    <col min="15876" max="15876" width="18" customWidth="1"/>
    <col min="15877" max="15877" width="15.33203125" customWidth="1"/>
    <col min="15878" max="15878" width="17.44140625" customWidth="1"/>
    <col min="16129" max="16129" width="42.33203125" customWidth="1"/>
    <col min="16130" max="16130" width="10.44140625" customWidth="1"/>
    <col min="16131" max="16131" width="8.5546875" customWidth="1"/>
    <col min="16132" max="16132" width="18" customWidth="1"/>
    <col min="16133" max="16133" width="15.33203125" customWidth="1"/>
    <col min="16134" max="16134" width="17.44140625" customWidth="1"/>
  </cols>
  <sheetData>
    <row r="1" spans="1:7" x14ac:dyDescent="0.3">
      <c r="D1" s="644" t="s">
        <v>715</v>
      </c>
      <c r="E1" s="644"/>
    </row>
    <row r="2" spans="1:7" ht="14.7" customHeight="1" x14ac:dyDescent="0.3">
      <c r="A2" s="641" t="s">
        <v>688</v>
      </c>
      <c r="B2" s="641"/>
      <c r="C2" s="641"/>
      <c r="D2" s="641"/>
      <c r="E2" s="641"/>
    </row>
    <row r="3" spans="1:7" ht="15.75" customHeight="1" x14ac:dyDescent="0.3">
      <c r="A3" s="642" t="s">
        <v>391</v>
      </c>
      <c r="B3" s="642"/>
      <c r="C3" s="642"/>
      <c r="D3" s="642"/>
      <c r="E3" s="642"/>
    </row>
    <row r="4" spans="1:7" ht="15.75" customHeight="1" x14ac:dyDescent="0.3">
      <c r="A4" s="134"/>
      <c r="B4" s="135"/>
      <c r="C4" s="135"/>
      <c r="D4" s="136"/>
      <c r="E4" s="137" t="s">
        <v>17</v>
      </c>
    </row>
    <row r="5" spans="1:7" ht="41.25" customHeight="1" x14ac:dyDescent="0.3">
      <c r="A5" s="138" t="s">
        <v>492</v>
      </c>
      <c r="B5" s="139" t="s">
        <v>493</v>
      </c>
      <c r="C5" s="139" t="s">
        <v>494</v>
      </c>
      <c r="D5" s="140" t="s">
        <v>495</v>
      </c>
      <c r="E5" s="141" t="s">
        <v>496</v>
      </c>
    </row>
    <row r="6" spans="1:7" ht="44.25" customHeight="1" x14ac:dyDescent="0.3">
      <c r="A6" s="142" t="s">
        <v>497</v>
      </c>
      <c r="B6" s="139"/>
      <c r="C6" s="139"/>
      <c r="D6" s="140"/>
      <c r="E6" s="143">
        <f>E7+E8+E9+E10</f>
        <v>103742594.8</v>
      </c>
    </row>
    <row r="7" spans="1:7" ht="15.75" customHeight="1" x14ac:dyDescent="0.3">
      <c r="A7" s="144" t="s">
        <v>498</v>
      </c>
      <c r="B7" s="139"/>
      <c r="C7" s="145"/>
      <c r="D7" s="140"/>
      <c r="E7" s="141">
        <v>102702415.3</v>
      </c>
    </row>
    <row r="8" spans="1:7" ht="14.7" customHeight="1" x14ac:dyDescent="0.3">
      <c r="A8" s="146" t="s">
        <v>499</v>
      </c>
      <c r="B8" s="139" t="s">
        <v>500</v>
      </c>
      <c r="C8" s="139">
        <v>22</v>
      </c>
      <c r="D8" s="140" t="s">
        <v>695</v>
      </c>
      <c r="E8" s="141">
        <v>651316</v>
      </c>
    </row>
    <row r="9" spans="1:7" ht="15.75" customHeight="1" x14ac:dyDescent="0.3">
      <c r="A9" s="146" t="s">
        <v>501</v>
      </c>
      <c r="B9" s="139" t="s">
        <v>500</v>
      </c>
      <c r="C9" s="139">
        <v>3</v>
      </c>
      <c r="D9" s="140" t="s">
        <v>696</v>
      </c>
      <c r="E9" s="141">
        <v>188863.5</v>
      </c>
    </row>
    <row r="10" spans="1:7" ht="30" customHeight="1" x14ac:dyDescent="0.3">
      <c r="A10" s="146" t="s">
        <v>502</v>
      </c>
      <c r="B10" s="139"/>
      <c r="C10" s="139"/>
      <c r="D10" s="140"/>
      <c r="E10" s="141">
        <v>200000</v>
      </c>
      <c r="F10">
        <v>111</v>
      </c>
      <c r="G10">
        <v>266</v>
      </c>
    </row>
    <row r="11" spans="1:7" ht="40.5" customHeight="1" x14ac:dyDescent="0.3">
      <c r="A11" s="147" t="s">
        <v>503</v>
      </c>
      <c r="B11" s="139" t="s">
        <v>504</v>
      </c>
      <c r="C11" s="139"/>
      <c r="D11" s="140"/>
      <c r="E11" s="309">
        <v>0</v>
      </c>
    </row>
    <row r="12" spans="1:7" ht="16.95" customHeight="1" x14ac:dyDescent="0.3">
      <c r="A12" s="148" t="s">
        <v>505</v>
      </c>
      <c r="B12" s="149" t="s">
        <v>500</v>
      </c>
      <c r="C12" s="149">
        <v>1</v>
      </c>
      <c r="D12" s="150" t="s">
        <v>506</v>
      </c>
      <c r="E12" s="310">
        <v>0</v>
      </c>
    </row>
    <row r="13" spans="1:7" ht="30.6" customHeight="1" x14ac:dyDescent="0.3">
      <c r="A13" s="151" t="s">
        <v>507</v>
      </c>
      <c r="B13" s="152"/>
      <c r="C13" s="152"/>
      <c r="D13" s="152"/>
      <c r="E13" s="143">
        <f>SUM(E14:E19)</f>
        <v>607602.51</v>
      </c>
      <c r="F13">
        <v>221</v>
      </c>
    </row>
    <row r="14" spans="1:7" ht="15.75" customHeight="1" x14ac:dyDescent="0.3">
      <c r="A14" s="153" t="s">
        <v>508</v>
      </c>
      <c r="B14" s="154" t="s">
        <v>509</v>
      </c>
      <c r="C14" s="154">
        <v>12</v>
      </c>
      <c r="D14" s="152" t="s">
        <v>510</v>
      </c>
      <c r="E14" s="155">
        <v>61203</v>
      </c>
    </row>
    <row r="15" spans="1:7" ht="43.2" customHeight="1" x14ac:dyDescent="0.3">
      <c r="A15" s="153" t="s">
        <v>511</v>
      </c>
      <c r="B15" s="154" t="s">
        <v>512</v>
      </c>
      <c r="C15" s="154">
        <v>12</v>
      </c>
      <c r="D15" s="152" t="s">
        <v>513</v>
      </c>
      <c r="E15" s="155">
        <v>120821</v>
      </c>
    </row>
    <row r="16" spans="1:7" ht="15.75" customHeight="1" x14ac:dyDescent="0.3">
      <c r="A16" s="153" t="s">
        <v>514</v>
      </c>
      <c r="B16" s="154" t="s">
        <v>512</v>
      </c>
      <c r="C16" s="154">
        <v>12</v>
      </c>
      <c r="D16" s="152" t="s">
        <v>515</v>
      </c>
      <c r="E16" s="155">
        <f>3500*12</f>
        <v>42000</v>
      </c>
    </row>
    <row r="17" spans="1:7" ht="14.7" customHeight="1" x14ac:dyDescent="0.3">
      <c r="A17" s="153" t="s">
        <v>516</v>
      </c>
      <c r="B17" s="154" t="s">
        <v>512</v>
      </c>
      <c r="C17" s="154">
        <v>12</v>
      </c>
      <c r="D17" s="152" t="s">
        <v>678</v>
      </c>
      <c r="E17" s="155">
        <v>377778.51</v>
      </c>
    </row>
    <row r="18" spans="1:7" ht="13.95" customHeight="1" x14ac:dyDescent="0.3">
      <c r="A18" s="153" t="s">
        <v>517</v>
      </c>
      <c r="B18" s="154" t="s">
        <v>518</v>
      </c>
      <c r="C18" s="154">
        <v>12</v>
      </c>
      <c r="D18" s="152" t="s">
        <v>519</v>
      </c>
      <c r="E18" s="155">
        <v>4200</v>
      </c>
    </row>
    <row r="19" spans="1:7" ht="13.95" customHeight="1" x14ac:dyDescent="0.3">
      <c r="A19" s="156" t="s">
        <v>520</v>
      </c>
      <c r="B19" s="157" t="s">
        <v>521</v>
      </c>
      <c r="C19" s="154">
        <v>4</v>
      </c>
      <c r="D19" s="152" t="s">
        <v>522</v>
      </c>
      <c r="E19" s="155">
        <v>1600</v>
      </c>
    </row>
    <row r="20" spans="1:7" ht="32.700000000000003" customHeight="1" x14ac:dyDescent="0.3">
      <c r="A20" s="158" t="s">
        <v>523</v>
      </c>
      <c r="B20" s="159"/>
      <c r="C20" s="149"/>
      <c r="D20" s="150"/>
      <c r="E20" s="143">
        <f>SUM(E21:E23)</f>
        <v>15000</v>
      </c>
    </row>
    <row r="21" spans="1:7" ht="15.75" customHeight="1" x14ac:dyDescent="0.3">
      <c r="A21" s="153" t="s">
        <v>524</v>
      </c>
      <c r="B21" s="154" t="s">
        <v>493</v>
      </c>
      <c r="C21" s="149">
        <v>5</v>
      </c>
      <c r="D21" s="150" t="s">
        <v>525</v>
      </c>
      <c r="E21" s="155">
        <v>15000</v>
      </c>
      <c r="F21">
        <v>222</v>
      </c>
    </row>
    <row r="22" spans="1:7" ht="15" customHeight="1" x14ac:dyDescent="0.3">
      <c r="A22" s="153" t="s">
        <v>526</v>
      </c>
      <c r="B22" s="154"/>
      <c r="C22" s="149"/>
      <c r="D22" s="150"/>
      <c r="E22" s="155"/>
    </row>
    <row r="23" spans="1:7" ht="33.450000000000003" customHeight="1" x14ac:dyDescent="0.3">
      <c r="A23" s="153" t="s">
        <v>527</v>
      </c>
      <c r="B23" s="154"/>
      <c r="C23" s="149"/>
      <c r="D23" s="150"/>
      <c r="E23" s="155"/>
    </row>
    <row r="24" spans="1:7" ht="32.700000000000003" customHeight="1" x14ac:dyDescent="0.3">
      <c r="A24" s="151" t="s">
        <v>528</v>
      </c>
      <c r="B24" s="152"/>
      <c r="C24" s="149"/>
      <c r="D24" s="150"/>
      <c r="E24" s="143">
        <f>SUM(E25:E30)</f>
        <v>3071764.94</v>
      </c>
    </row>
    <row r="25" spans="1:7" ht="15.75" customHeight="1" x14ac:dyDescent="0.3">
      <c r="A25" s="153" t="s">
        <v>529</v>
      </c>
      <c r="B25" s="149" t="s">
        <v>530</v>
      </c>
      <c r="C25" s="149">
        <v>131.30000000000001</v>
      </c>
      <c r="D25" s="150" t="s">
        <v>702</v>
      </c>
      <c r="E25" s="155">
        <v>1355834.86</v>
      </c>
      <c r="F25">
        <v>247</v>
      </c>
      <c r="G25">
        <v>223</v>
      </c>
    </row>
    <row r="26" spans="1:7" ht="15.75" customHeight="1" x14ac:dyDescent="0.3">
      <c r="A26" s="153" t="s">
        <v>531</v>
      </c>
      <c r="B26" s="149" t="s">
        <v>532</v>
      </c>
      <c r="C26" s="149">
        <v>418</v>
      </c>
      <c r="D26" s="150" t="s">
        <v>701</v>
      </c>
      <c r="E26" s="155">
        <v>1556503.38</v>
      </c>
      <c r="F26">
        <v>247</v>
      </c>
      <c r="G26">
        <v>223</v>
      </c>
    </row>
    <row r="27" spans="1:7" ht="15.75" customHeight="1" x14ac:dyDescent="0.3">
      <c r="A27" s="153" t="s">
        <v>533</v>
      </c>
      <c r="B27" s="149" t="s">
        <v>534</v>
      </c>
      <c r="C27" s="149">
        <v>771</v>
      </c>
      <c r="D27" s="149" t="s">
        <v>699</v>
      </c>
      <c r="E27" s="311">
        <v>44070.31</v>
      </c>
      <c r="F27">
        <v>223</v>
      </c>
    </row>
    <row r="28" spans="1:7" ht="15.75" customHeight="1" x14ac:dyDescent="0.3">
      <c r="A28" s="153" t="s">
        <v>535</v>
      </c>
      <c r="B28" s="149" t="s">
        <v>534</v>
      </c>
      <c r="C28" s="149">
        <v>771</v>
      </c>
      <c r="D28" s="150" t="s">
        <v>700</v>
      </c>
      <c r="E28" s="155">
        <v>21011.759999999998</v>
      </c>
      <c r="F28">
        <v>223</v>
      </c>
    </row>
    <row r="29" spans="1:7" ht="15.75" customHeight="1" x14ac:dyDescent="0.3">
      <c r="A29" s="153" t="s">
        <v>536</v>
      </c>
      <c r="B29" s="149" t="s">
        <v>537</v>
      </c>
      <c r="C29" s="149">
        <v>12</v>
      </c>
      <c r="D29" s="150" t="s">
        <v>698</v>
      </c>
      <c r="E29" s="155">
        <v>8956.23</v>
      </c>
      <c r="F29">
        <v>223</v>
      </c>
    </row>
    <row r="30" spans="1:7" ht="15" customHeight="1" x14ac:dyDescent="0.3">
      <c r="A30" s="160" t="s">
        <v>538</v>
      </c>
      <c r="B30" s="149" t="s">
        <v>534</v>
      </c>
      <c r="C30" s="149">
        <v>104</v>
      </c>
      <c r="D30" s="150" t="s">
        <v>697</v>
      </c>
      <c r="E30" s="155">
        <v>85388.4</v>
      </c>
      <c r="F30">
        <v>223</v>
      </c>
    </row>
    <row r="31" spans="1:7" ht="30" customHeight="1" x14ac:dyDescent="0.3">
      <c r="A31" s="151" t="s">
        <v>539</v>
      </c>
      <c r="B31" s="152"/>
      <c r="C31" s="149"/>
      <c r="D31" s="150"/>
      <c r="E31" s="143">
        <f>SUM(E32:E38)</f>
        <v>107182.73</v>
      </c>
    </row>
    <row r="32" spans="1:7" ht="30" customHeight="1" x14ac:dyDescent="0.3">
      <c r="A32" s="161" t="s">
        <v>540</v>
      </c>
      <c r="B32" s="152" t="s">
        <v>509</v>
      </c>
      <c r="C32" s="149">
        <v>0</v>
      </c>
      <c r="D32" s="150">
        <v>0</v>
      </c>
      <c r="E32" s="162">
        <v>0</v>
      </c>
    </row>
    <row r="33" spans="1:6" ht="25.2" customHeight="1" x14ac:dyDescent="0.3">
      <c r="A33" s="156" t="s">
        <v>541</v>
      </c>
      <c r="B33" s="152" t="s">
        <v>542</v>
      </c>
      <c r="C33" s="149"/>
      <c r="D33" s="150"/>
      <c r="E33" s="155">
        <v>100182.73</v>
      </c>
      <c r="F33">
        <v>225</v>
      </c>
    </row>
    <row r="34" spans="1:6" ht="16.2" customHeight="1" x14ac:dyDescent="0.3">
      <c r="A34" s="153" t="s">
        <v>543</v>
      </c>
      <c r="B34" s="149" t="s">
        <v>544</v>
      </c>
      <c r="C34" s="149">
        <v>4</v>
      </c>
      <c r="D34" s="150" t="s">
        <v>679</v>
      </c>
      <c r="E34" s="155">
        <v>7000</v>
      </c>
      <c r="F34">
        <v>225</v>
      </c>
    </row>
    <row r="35" spans="1:6" ht="27.6" customHeight="1" x14ac:dyDescent="0.3">
      <c r="A35" s="153" t="s">
        <v>545</v>
      </c>
      <c r="B35" s="149" t="s">
        <v>537</v>
      </c>
      <c r="C35" s="149"/>
      <c r="D35" s="150"/>
      <c r="E35" s="155">
        <v>0</v>
      </c>
      <c r="F35">
        <v>225</v>
      </c>
    </row>
    <row r="36" spans="1:6" ht="15.75" customHeight="1" x14ac:dyDescent="0.3">
      <c r="A36" s="153" t="s">
        <v>546</v>
      </c>
      <c r="B36" s="149" t="s">
        <v>537</v>
      </c>
      <c r="C36" s="149">
        <v>1</v>
      </c>
      <c r="D36" s="150" t="s">
        <v>547</v>
      </c>
      <c r="E36" s="155">
        <v>0</v>
      </c>
      <c r="F36">
        <v>226</v>
      </c>
    </row>
    <row r="37" spans="1:6" ht="55.2" customHeight="1" x14ac:dyDescent="0.3">
      <c r="A37" s="160" t="s">
        <v>548</v>
      </c>
      <c r="B37" s="149" t="s">
        <v>518</v>
      </c>
      <c r="C37" s="149"/>
      <c r="D37" s="152">
        <v>0</v>
      </c>
      <c r="E37" s="155">
        <v>0</v>
      </c>
    </row>
    <row r="38" spans="1:6" ht="15.6" customHeight="1" x14ac:dyDescent="0.3">
      <c r="A38" s="163" t="s">
        <v>549</v>
      </c>
      <c r="B38" s="149" t="s">
        <v>518</v>
      </c>
      <c r="C38" s="149">
        <v>12</v>
      </c>
      <c r="D38" s="150" t="s">
        <v>550</v>
      </c>
      <c r="E38" s="155">
        <v>0</v>
      </c>
      <c r="F38">
        <v>225</v>
      </c>
    </row>
    <row r="39" spans="1:6" ht="46.5" customHeight="1" x14ac:dyDescent="0.3">
      <c r="A39" s="164" t="s">
        <v>551</v>
      </c>
      <c r="B39" s="149"/>
      <c r="C39" s="149"/>
      <c r="D39" s="150"/>
      <c r="E39" s="143">
        <f>E40</f>
        <v>0</v>
      </c>
    </row>
    <row r="40" spans="1:6" ht="40.200000000000003" customHeight="1" x14ac:dyDescent="0.3">
      <c r="A40" s="153" t="s">
        <v>552</v>
      </c>
      <c r="B40" s="149" t="s">
        <v>518</v>
      </c>
      <c r="C40" s="149">
        <v>12</v>
      </c>
      <c r="D40" s="152"/>
      <c r="E40" s="155">
        <v>0</v>
      </c>
      <c r="F40">
        <v>225</v>
      </c>
    </row>
    <row r="41" spans="1:6" ht="33.6" customHeight="1" x14ac:dyDescent="0.3">
      <c r="A41" s="151" t="s">
        <v>553</v>
      </c>
      <c r="B41" s="152"/>
      <c r="C41" s="152"/>
      <c r="D41" s="152"/>
      <c r="E41" s="143">
        <f>SUM(E42:E67)</f>
        <v>13277144.640000001</v>
      </c>
    </row>
    <row r="42" spans="1:6" ht="52.8" x14ac:dyDescent="0.3">
      <c r="A42" s="165" t="s">
        <v>554</v>
      </c>
      <c r="B42" s="152" t="s">
        <v>509</v>
      </c>
      <c r="C42" s="152">
        <v>25</v>
      </c>
      <c r="D42" s="152" t="s">
        <v>663</v>
      </c>
      <c r="E42" s="162">
        <f>50000-30000-10000</f>
        <v>10000</v>
      </c>
      <c r="F42" s="167">
        <v>225</v>
      </c>
    </row>
    <row r="43" spans="1:6" ht="15.75" customHeight="1" x14ac:dyDescent="0.3">
      <c r="A43" s="165" t="s">
        <v>555</v>
      </c>
      <c r="B43" s="152"/>
      <c r="C43" s="152"/>
      <c r="D43" s="152" t="s">
        <v>556</v>
      </c>
      <c r="E43" s="166">
        <v>103806</v>
      </c>
      <c r="F43" s="167">
        <v>226</v>
      </c>
    </row>
    <row r="44" spans="1:6" ht="15.75" customHeight="1" x14ac:dyDescent="0.3">
      <c r="A44" s="165" t="s">
        <v>557</v>
      </c>
      <c r="B44" s="152" t="s">
        <v>512</v>
      </c>
      <c r="C44" s="152">
        <v>12</v>
      </c>
      <c r="D44" s="152" t="s">
        <v>558</v>
      </c>
      <c r="E44" s="166">
        <v>24000</v>
      </c>
      <c r="F44" s="167">
        <v>226</v>
      </c>
    </row>
    <row r="45" spans="1:6" ht="17.7" customHeight="1" x14ac:dyDescent="0.3">
      <c r="A45" s="165" t="s">
        <v>559</v>
      </c>
      <c r="B45" s="152" t="s">
        <v>560</v>
      </c>
      <c r="C45" s="152">
        <v>1</v>
      </c>
      <c r="D45" s="152" t="s">
        <v>547</v>
      </c>
      <c r="E45" s="166">
        <f>25000-15000</f>
        <v>10000</v>
      </c>
      <c r="F45">
        <v>225</v>
      </c>
    </row>
    <row r="46" spans="1:6" ht="16.95" customHeight="1" x14ac:dyDescent="0.3">
      <c r="A46" s="165" t="s">
        <v>561</v>
      </c>
      <c r="B46" s="152" t="s">
        <v>509</v>
      </c>
      <c r="C46" s="152">
        <v>1</v>
      </c>
      <c r="D46" s="152" t="s">
        <v>547</v>
      </c>
      <c r="E46" s="166">
        <v>10000</v>
      </c>
      <c r="F46">
        <v>225</v>
      </c>
    </row>
    <row r="47" spans="1:6" ht="18.600000000000001" customHeight="1" x14ac:dyDescent="0.3">
      <c r="A47" s="165" t="s">
        <v>562</v>
      </c>
      <c r="B47" s="152" t="s">
        <v>509</v>
      </c>
      <c r="C47" s="152">
        <v>10</v>
      </c>
      <c r="D47" s="152" t="s">
        <v>662</v>
      </c>
      <c r="E47" s="166">
        <v>10000</v>
      </c>
      <c r="F47">
        <v>225</v>
      </c>
    </row>
    <row r="48" spans="1:6" ht="28.5" customHeight="1" x14ac:dyDescent="0.3">
      <c r="A48" s="165" t="s">
        <v>563</v>
      </c>
      <c r="B48" s="152" t="s">
        <v>518</v>
      </c>
      <c r="C48" s="152">
        <v>12</v>
      </c>
      <c r="D48" s="168" t="s">
        <v>564</v>
      </c>
      <c r="E48" s="166">
        <v>100800</v>
      </c>
      <c r="F48">
        <v>226</v>
      </c>
    </row>
    <row r="49" spans="1:9" ht="27.6" customHeight="1" x14ac:dyDescent="0.3">
      <c r="A49" s="165" t="s">
        <v>565</v>
      </c>
      <c r="B49" s="152" t="s">
        <v>518</v>
      </c>
      <c r="C49" s="152">
        <v>12</v>
      </c>
      <c r="D49" s="168" t="s">
        <v>566</v>
      </c>
      <c r="E49" s="162">
        <f>100000+23035</f>
        <v>123035</v>
      </c>
      <c r="F49">
        <v>226</v>
      </c>
    </row>
    <row r="50" spans="1:9" ht="15.75" customHeight="1" x14ac:dyDescent="0.3">
      <c r="A50" s="160" t="s">
        <v>567</v>
      </c>
      <c r="B50" s="152" t="s">
        <v>500</v>
      </c>
      <c r="C50" s="152"/>
      <c r="D50" s="152"/>
      <c r="E50" s="166"/>
    </row>
    <row r="51" spans="1:9" ht="33" customHeight="1" x14ac:dyDescent="0.3">
      <c r="A51" s="160" t="s">
        <v>568</v>
      </c>
      <c r="B51" s="152" t="s">
        <v>500</v>
      </c>
      <c r="C51" s="152">
        <v>3</v>
      </c>
      <c r="D51" s="152" t="s">
        <v>569</v>
      </c>
      <c r="E51" s="162">
        <v>0</v>
      </c>
      <c r="F51">
        <v>226</v>
      </c>
    </row>
    <row r="52" spans="1:9" ht="23.25" customHeight="1" x14ac:dyDescent="0.3">
      <c r="A52" s="153" t="s">
        <v>570</v>
      </c>
      <c r="B52" s="152"/>
      <c r="C52" s="152"/>
      <c r="D52" s="207">
        <f>E52</f>
        <v>271857</v>
      </c>
      <c r="E52" s="162">
        <v>271857</v>
      </c>
      <c r="F52">
        <v>851</v>
      </c>
      <c r="G52">
        <v>291</v>
      </c>
    </row>
    <row r="53" spans="1:9" ht="39.75" customHeight="1" x14ac:dyDescent="0.3">
      <c r="A53" s="153" t="s">
        <v>571</v>
      </c>
      <c r="B53" s="152" t="s">
        <v>537</v>
      </c>
      <c r="C53" s="152"/>
      <c r="D53" s="152"/>
      <c r="E53" s="162"/>
    </row>
    <row r="54" spans="1:9" ht="27" customHeight="1" x14ac:dyDescent="0.3">
      <c r="A54" s="153" t="s">
        <v>572</v>
      </c>
      <c r="B54" s="152" t="s">
        <v>500</v>
      </c>
      <c r="C54" s="152">
        <v>5</v>
      </c>
      <c r="D54" s="152" t="s">
        <v>573</v>
      </c>
      <c r="E54" s="162">
        <v>30000</v>
      </c>
      <c r="F54">
        <v>226</v>
      </c>
      <c r="H54">
        <v>225</v>
      </c>
      <c r="I54" s="169">
        <f>E33+E34+E35+E38+E40+E42+E45+E46+E47+E57</f>
        <v>147182.72999999998</v>
      </c>
    </row>
    <row r="55" spans="1:9" ht="25.2" customHeight="1" x14ac:dyDescent="0.3">
      <c r="A55" s="153" t="s">
        <v>574</v>
      </c>
      <c r="B55" s="152" t="s">
        <v>500</v>
      </c>
      <c r="C55" s="152">
        <v>5</v>
      </c>
      <c r="D55" s="152" t="s">
        <v>575</v>
      </c>
      <c r="E55" s="162">
        <v>0</v>
      </c>
      <c r="F55">
        <v>226</v>
      </c>
      <c r="H55">
        <v>226</v>
      </c>
      <c r="I55" s="169">
        <f>E36+E43+E44+E48+E49+E54+E61+E65+E66+E67+E72+E73+E76+E84</f>
        <v>8272664.5499999998</v>
      </c>
    </row>
    <row r="56" spans="1:9" ht="36.75" customHeight="1" x14ac:dyDescent="0.3">
      <c r="A56" s="153" t="s">
        <v>576</v>
      </c>
      <c r="B56" s="152" t="s">
        <v>577</v>
      </c>
      <c r="C56" s="152"/>
      <c r="D56" s="152"/>
      <c r="E56" s="162">
        <v>0</v>
      </c>
      <c r="F56">
        <v>112</v>
      </c>
      <c r="H56" s="170">
        <v>112</v>
      </c>
      <c r="I56" s="169">
        <f>E55+E51+E82+E83</f>
        <v>606243.5</v>
      </c>
    </row>
    <row r="57" spans="1:9" ht="18.600000000000001" customHeight="1" x14ac:dyDescent="0.3">
      <c r="A57" s="153" t="s">
        <v>578</v>
      </c>
      <c r="B57" s="152" t="s">
        <v>537</v>
      </c>
      <c r="C57" s="152"/>
      <c r="D57" s="152"/>
      <c r="E57" s="162">
        <v>0</v>
      </c>
      <c r="F57">
        <v>225</v>
      </c>
    </row>
    <row r="58" spans="1:9" ht="18" customHeight="1" x14ac:dyDescent="0.3">
      <c r="A58" s="153" t="s">
        <v>579</v>
      </c>
      <c r="B58" s="149" t="s">
        <v>509</v>
      </c>
      <c r="C58" s="171"/>
      <c r="D58" s="172"/>
      <c r="E58" s="162">
        <v>700000</v>
      </c>
      <c r="F58">
        <v>346</v>
      </c>
      <c r="H58" s="169" t="s">
        <v>680</v>
      </c>
      <c r="I58" s="169">
        <f>E58+E59+E60+E62+E63+E69+E74+E79</f>
        <v>2324510.38</v>
      </c>
    </row>
    <row r="59" spans="1:9" ht="28.95" customHeight="1" x14ac:dyDescent="0.3">
      <c r="A59" s="153" t="s">
        <v>580</v>
      </c>
      <c r="B59" s="149" t="s">
        <v>509</v>
      </c>
      <c r="C59" s="173"/>
      <c r="D59" s="174"/>
      <c r="E59" s="312">
        <v>80000</v>
      </c>
      <c r="F59">
        <v>346</v>
      </c>
    </row>
    <row r="60" spans="1:9" ht="15.75" customHeight="1" x14ac:dyDescent="0.3">
      <c r="A60" s="153" t="s">
        <v>581</v>
      </c>
      <c r="B60" s="149" t="s">
        <v>509</v>
      </c>
      <c r="C60" s="149"/>
      <c r="D60" s="150" t="s">
        <v>582</v>
      </c>
      <c r="E60" s="166">
        <v>20000</v>
      </c>
      <c r="F60">
        <v>344</v>
      </c>
    </row>
    <row r="61" spans="1:9" ht="15.75" customHeight="1" x14ac:dyDescent="0.3">
      <c r="A61" s="153" t="s">
        <v>583</v>
      </c>
      <c r="B61" s="149" t="s">
        <v>537</v>
      </c>
      <c r="C61" s="149"/>
      <c r="D61" s="150" t="s">
        <v>584</v>
      </c>
      <c r="E61" s="166">
        <v>3600</v>
      </c>
      <c r="F61">
        <v>226</v>
      </c>
    </row>
    <row r="62" spans="1:9" ht="25.5" customHeight="1" x14ac:dyDescent="0.3">
      <c r="A62" s="153" t="s">
        <v>585</v>
      </c>
      <c r="B62" s="149" t="s">
        <v>509</v>
      </c>
      <c r="C62" s="149">
        <v>100</v>
      </c>
      <c r="D62" s="150" t="s">
        <v>586</v>
      </c>
      <c r="E62" s="166">
        <v>180000</v>
      </c>
      <c r="F62">
        <v>345</v>
      </c>
    </row>
    <row r="63" spans="1:9" ht="15.75" customHeight="1" x14ac:dyDescent="0.3">
      <c r="A63" s="153" t="s">
        <v>587</v>
      </c>
      <c r="B63" s="149" t="s">
        <v>509</v>
      </c>
      <c r="C63" s="149"/>
      <c r="D63" s="150"/>
      <c r="E63" s="166">
        <v>70000</v>
      </c>
      <c r="F63">
        <v>346</v>
      </c>
    </row>
    <row r="64" spans="1:9" ht="17.7" customHeight="1" x14ac:dyDescent="0.3">
      <c r="A64" s="153" t="s">
        <v>365</v>
      </c>
      <c r="B64" s="149" t="s">
        <v>509</v>
      </c>
      <c r="C64" s="149"/>
      <c r="D64" s="150"/>
      <c r="E64" s="166">
        <v>4125979.59</v>
      </c>
      <c r="F64">
        <v>310</v>
      </c>
    </row>
    <row r="65" spans="1:11" ht="15.75" customHeight="1" x14ac:dyDescent="0.3">
      <c r="A65" s="153" t="s">
        <v>588</v>
      </c>
      <c r="B65" s="149" t="s">
        <v>589</v>
      </c>
      <c r="C65" s="149">
        <v>1</v>
      </c>
      <c r="D65" s="152" t="s">
        <v>590</v>
      </c>
      <c r="E65" s="162">
        <v>50000</v>
      </c>
      <c r="F65">
        <v>226</v>
      </c>
    </row>
    <row r="66" spans="1:11" ht="25.5" customHeight="1" x14ac:dyDescent="0.3">
      <c r="A66" s="153" t="s">
        <v>591</v>
      </c>
      <c r="B66" s="149" t="s">
        <v>537</v>
      </c>
      <c r="C66" s="149">
        <v>2</v>
      </c>
      <c r="D66" s="150" t="s">
        <v>592</v>
      </c>
      <c r="E66" s="162">
        <v>180000</v>
      </c>
      <c r="F66">
        <v>226</v>
      </c>
    </row>
    <row r="67" spans="1:11" ht="15.75" customHeight="1" x14ac:dyDescent="0.3">
      <c r="A67" s="175" t="s">
        <v>593</v>
      </c>
      <c r="B67" s="149" t="s">
        <v>500</v>
      </c>
      <c r="C67" s="149">
        <v>2500</v>
      </c>
      <c r="D67" s="150" t="s">
        <v>594</v>
      </c>
      <c r="E67" s="155">
        <v>7174067.0499999998</v>
      </c>
      <c r="F67">
        <v>226</v>
      </c>
    </row>
    <row r="68" spans="1:11" ht="15.75" customHeight="1" x14ac:dyDescent="0.3">
      <c r="A68" s="176" t="s">
        <v>595</v>
      </c>
      <c r="B68" s="149"/>
      <c r="C68" s="149"/>
      <c r="D68" s="150"/>
      <c r="E68" s="177">
        <f>SUM(E69:E74)</f>
        <v>2354210.38</v>
      </c>
    </row>
    <row r="69" spans="1:11" ht="20.25" customHeight="1" x14ac:dyDescent="0.3">
      <c r="A69" s="175" t="s">
        <v>596</v>
      </c>
      <c r="B69" s="149" t="s">
        <v>509</v>
      </c>
      <c r="C69" s="149"/>
      <c r="D69" s="150"/>
      <c r="E69" s="155">
        <v>500000</v>
      </c>
      <c r="F69">
        <v>349</v>
      </c>
      <c r="I69" s="169"/>
    </row>
    <row r="70" spans="1:11" ht="19.5" customHeight="1" x14ac:dyDescent="0.3">
      <c r="A70" s="175" t="s">
        <v>597</v>
      </c>
      <c r="B70" s="149" t="s">
        <v>500</v>
      </c>
      <c r="C70" s="149"/>
      <c r="D70" s="150"/>
      <c r="E70" s="155">
        <v>894900</v>
      </c>
      <c r="F70">
        <v>296</v>
      </c>
    </row>
    <row r="71" spans="1:11" ht="19.5" customHeight="1" x14ac:dyDescent="0.3">
      <c r="A71" s="175" t="s">
        <v>683</v>
      </c>
      <c r="B71" s="149"/>
      <c r="C71" s="149"/>
      <c r="D71" s="150"/>
      <c r="E71" s="155">
        <v>220000</v>
      </c>
      <c r="F71">
        <v>853</v>
      </c>
    </row>
    <row r="72" spans="1:11" ht="19.5" customHeight="1" x14ac:dyDescent="0.3">
      <c r="A72" s="175" t="s">
        <v>598</v>
      </c>
      <c r="B72" s="149" t="s">
        <v>500</v>
      </c>
      <c r="C72" s="149"/>
      <c r="D72" s="150"/>
      <c r="E72" s="155">
        <v>14800</v>
      </c>
      <c r="F72">
        <v>226</v>
      </c>
      <c r="H72" s="169"/>
    </row>
    <row r="73" spans="1:11" ht="19.5" customHeight="1" x14ac:dyDescent="0.3">
      <c r="A73" s="175" t="s">
        <v>599</v>
      </c>
      <c r="B73" s="149"/>
      <c r="C73" s="149"/>
      <c r="D73" s="150"/>
      <c r="E73" s="155">
        <v>100000</v>
      </c>
      <c r="F73">
        <v>226</v>
      </c>
      <c r="J73" s="169"/>
      <c r="K73" s="169"/>
    </row>
    <row r="74" spans="1:11" ht="26.25" customHeight="1" x14ac:dyDescent="0.3">
      <c r="A74" s="153" t="s">
        <v>600</v>
      </c>
      <c r="B74" s="152"/>
      <c r="C74" s="152"/>
      <c r="D74" s="152"/>
      <c r="E74" s="166">
        <v>624510.38</v>
      </c>
      <c r="F74">
        <v>346</v>
      </c>
    </row>
    <row r="75" spans="1:11" ht="34.5" customHeight="1" x14ac:dyDescent="0.3">
      <c r="A75" s="151" t="s">
        <v>601</v>
      </c>
      <c r="B75" s="149"/>
      <c r="C75" s="149"/>
      <c r="D75" s="150"/>
      <c r="E75" s="143">
        <f>SUM(E76:E84)</f>
        <v>2051000</v>
      </c>
    </row>
    <row r="76" spans="1:11" ht="54.75" customHeight="1" x14ac:dyDescent="0.3">
      <c r="A76" s="178" t="s">
        <v>602</v>
      </c>
      <c r="B76" s="149" t="s">
        <v>518</v>
      </c>
      <c r="C76" s="149">
        <v>12</v>
      </c>
      <c r="D76" s="150"/>
      <c r="E76" s="162">
        <v>318556.5</v>
      </c>
      <c r="F76">
        <v>226</v>
      </c>
    </row>
    <row r="77" spans="1:11" ht="26.25" customHeight="1" x14ac:dyDescent="0.3">
      <c r="A77" s="178" t="s">
        <v>603</v>
      </c>
      <c r="B77" s="149" t="s">
        <v>509</v>
      </c>
      <c r="C77" s="149">
        <v>165</v>
      </c>
      <c r="D77" s="150"/>
      <c r="E77" s="162">
        <v>146000</v>
      </c>
      <c r="F77">
        <v>310</v>
      </c>
      <c r="H77" s="169"/>
      <c r="I77" s="169"/>
    </row>
    <row r="78" spans="1:11" ht="15.6" customHeight="1" x14ac:dyDescent="0.3">
      <c r="A78" s="179" t="s">
        <v>604</v>
      </c>
      <c r="B78" s="149" t="s">
        <v>518</v>
      </c>
      <c r="C78" s="149">
        <v>12</v>
      </c>
      <c r="D78" s="150"/>
      <c r="E78" s="162">
        <v>150000</v>
      </c>
      <c r="F78">
        <v>221</v>
      </c>
    </row>
    <row r="79" spans="1:11" ht="42" customHeight="1" x14ac:dyDescent="0.3">
      <c r="A79" s="179" t="s">
        <v>605</v>
      </c>
      <c r="B79" s="149" t="s">
        <v>509</v>
      </c>
      <c r="C79" s="149">
        <v>450</v>
      </c>
      <c r="D79" s="150"/>
      <c r="E79" s="162">
        <v>150000</v>
      </c>
      <c r="F79">
        <v>346</v>
      </c>
      <c r="J79" s="180"/>
      <c r="K79" s="180"/>
    </row>
    <row r="80" spans="1:11" ht="33" customHeight="1" x14ac:dyDescent="0.3">
      <c r="A80" s="179" t="s">
        <v>606</v>
      </c>
      <c r="B80" s="149" t="s">
        <v>509</v>
      </c>
      <c r="C80" s="149">
        <v>15</v>
      </c>
      <c r="D80" s="150"/>
      <c r="E80" s="155">
        <f>450000+148000</f>
        <v>598000</v>
      </c>
      <c r="F80">
        <v>310</v>
      </c>
    </row>
    <row r="81" spans="1:10" ht="15.75" customHeight="1" x14ac:dyDescent="0.3">
      <c r="A81" s="179" t="s">
        <v>607</v>
      </c>
      <c r="B81" s="149" t="s">
        <v>608</v>
      </c>
      <c r="C81" s="149"/>
      <c r="D81" s="152"/>
      <c r="E81" s="155">
        <v>32200</v>
      </c>
      <c r="F81">
        <v>112</v>
      </c>
    </row>
    <row r="82" spans="1:10" ht="15.75" customHeight="1" x14ac:dyDescent="0.3">
      <c r="A82" s="179" t="s">
        <v>609</v>
      </c>
      <c r="B82" s="149" t="s">
        <v>608</v>
      </c>
      <c r="C82" s="149">
        <v>100</v>
      </c>
      <c r="D82" s="150"/>
      <c r="E82" s="155">
        <v>107000</v>
      </c>
      <c r="F82">
        <v>226</v>
      </c>
    </row>
    <row r="83" spans="1:10" ht="15.75" customHeight="1" x14ac:dyDescent="0.3">
      <c r="A83" s="179" t="s">
        <v>610</v>
      </c>
      <c r="B83" s="149" t="s">
        <v>500</v>
      </c>
      <c r="C83" s="149">
        <v>15</v>
      </c>
      <c r="D83" s="150"/>
      <c r="E83" s="155">
        <v>499243.5</v>
      </c>
      <c r="F83">
        <v>226</v>
      </c>
      <c r="H83" s="169"/>
    </row>
    <row r="84" spans="1:10" ht="15.75" customHeight="1" x14ac:dyDescent="0.3">
      <c r="A84" s="179" t="s">
        <v>611</v>
      </c>
      <c r="B84" s="149" t="s">
        <v>500</v>
      </c>
      <c r="C84" s="149">
        <v>15</v>
      </c>
      <c r="D84" s="150" t="s">
        <v>612</v>
      </c>
      <c r="E84" s="155">
        <v>50000</v>
      </c>
      <c r="F84">
        <v>226</v>
      </c>
      <c r="H84" s="169"/>
    </row>
    <row r="85" spans="1:10" ht="15.75" customHeight="1" x14ac:dyDescent="0.3">
      <c r="A85" s="208" t="s">
        <v>671</v>
      </c>
      <c r="B85" s="149"/>
      <c r="C85" s="149"/>
      <c r="D85" s="150"/>
      <c r="E85" s="143">
        <f>E75+E68+E41+E31+E24+E20+E13+E6+E39+E11+E12</f>
        <v>125226500</v>
      </c>
      <c r="J85" s="169"/>
    </row>
    <row r="86" spans="1:10" ht="15.6" x14ac:dyDescent="0.3">
      <c r="B86" s="181"/>
      <c r="C86" s="181"/>
      <c r="D86" s="182"/>
      <c r="E86" s="183"/>
    </row>
    <row r="87" spans="1:10" ht="66.75" customHeight="1" x14ac:dyDescent="0.3">
      <c r="A87" s="184"/>
      <c r="B87" s="185"/>
      <c r="C87" s="185"/>
      <c r="D87" s="182"/>
      <c r="E87" s="186"/>
    </row>
    <row r="88" spans="1:10" ht="49.5" customHeight="1" x14ac:dyDescent="0.3">
      <c r="A88" s="184"/>
      <c r="B88" s="643"/>
      <c r="C88" s="643"/>
      <c r="D88" s="182"/>
      <c r="E88" s="183"/>
    </row>
    <row r="89" spans="1:10" ht="49.5" customHeight="1" x14ac:dyDescent="0.3">
      <c r="A89" s="184"/>
      <c r="B89" s="187"/>
      <c r="C89" s="187"/>
      <c r="D89" s="182"/>
      <c r="E89" s="183"/>
    </row>
    <row r="90" spans="1:10" ht="49.5" customHeight="1" x14ac:dyDescent="0.3">
      <c r="A90" s="184"/>
      <c r="B90" s="187"/>
      <c r="C90" s="187"/>
      <c r="D90" s="182"/>
      <c r="E90" s="183"/>
    </row>
    <row r="91" spans="1:10" ht="84" customHeight="1" x14ac:dyDescent="0.3">
      <c r="A91" s="188"/>
      <c r="B91" s="181"/>
      <c r="C91" s="181"/>
      <c r="D91" s="182"/>
      <c r="E91" s="183"/>
    </row>
    <row r="92" spans="1:10" ht="15.6" x14ac:dyDescent="0.3">
      <c r="B92" s="181"/>
      <c r="C92" s="181"/>
      <c r="D92" s="182"/>
      <c r="E92" s="183"/>
    </row>
    <row r="93" spans="1:10" ht="15.6" x14ac:dyDescent="0.3">
      <c r="B93" s="181"/>
      <c r="C93" s="181"/>
      <c r="D93" s="182"/>
      <c r="E93" s="183"/>
    </row>
  </sheetData>
  <autoFilter ref="A2:I85">
    <filterColumn colId="0" showButton="0"/>
    <filterColumn colId="1" showButton="0"/>
    <filterColumn colId="2" showButton="0"/>
    <filterColumn colId="3" showButton="0"/>
  </autoFilter>
  <mergeCells count="4">
    <mergeCell ref="A2:E2"/>
    <mergeCell ref="A3:E3"/>
    <mergeCell ref="B88:C88"/>
    <mergeCell ref="D1:E1"/>
  </mergeCells>
  <pageMargins left="1.299212598425197" right="0.70866141732283472" top="0.74803149606299213" bottom="0.15748031496062992" header="0.31496062992125984" footer="0.31496062992125984"/>
  <pageSetup paperSize="9" scale="7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298"/>
  <sheetViews>
    <sheetView view="pageBreakPreview" topLeftCell="A22" zoomScale="95" zoomScaleNormal="100" zoomScaleSheetLayoutView="95" workbookViewId="0">
      <selection activeCell="D41" sqref="D41:D42"/>
    </sheetView>
  </sheetViews>
  <sheetFormatPr defaultColWidth="9.109375" defaultRowHeight="13.8" x14ac:dyDescent="0.25"/>
  <cols>
    <col min="1" max="1" width="32.5546875" style="273" customWidth="1"/>
    <col min="2" max="2" width="9.44140625" style="274" customWidth="1"/>
    <col min="3" max="3" width="9.44140625" style="245" customWidth="1"/>
    <col min="4" max="5" width="18.5546875" style="245" customWidth="1"/>
    <col min="6" max="6" width="18.33203125" style="245" customWidth="1"/>
    <col min="7" max="7" width="15.109375" style="245" customWidth="1"/>
    <col min="8" max="16384" width="9.109375" style="245"/>
  </cols>
  <sheetData>
    <row r="1" spans="1:7" x14ac:dyDescent="0.25">
      <c r="A1" s="385" t="s">
        <v>96</v>
      </c>
      <c r="B1" s="385"/>
      <c r="C1" s="385"/>
      <c r="D1" s="385"/>
      <c r="E1" s="385"/>
      <c r="F1" s="385"/>
      <c r="G1" s="385"/>
    </row>
    <row r="2" spans="1:7" x14ac:dyDescent="0.25">
      <c r="A2" s="246"/>
      <c r="B2" s="247"/>
      <c r="C2" s="209"/>
      <c r="D2" s="209"/>
      <c r="E2" s="209"/>
      <c r="F2" s="209"/>
    </row>
    <row r="3" spans="1:7" ht="33" customHeight="1" x14ac:dyDescent="0.25">
      <c r="A3" s="386" t="s">
        <v>0</v>
      </c>
      <c r="B3" s="386" t="s">
        <v>1</v>
      </c>
      <c r="C3" s="387" t="s">
        <v>297</v>
      </c>
      <c r="D3" s="387"/>
      <c r="E3" s="387"/>
      <c r="F3" s="387"/>
      <c r="G3" s="387"/>
    </row>
    <row r="4" spans="1:7" ht="60" customHeight="1" x14ac:dyDescent="0.25">
      <c r="A4" s="386"/>
      <c r="B4" s="386"/>
      <c r="C4" s="387"/>
      <c r="D4" s="319" t="s">
        <v>672</v>
      </c>
      <c r="E4" s="248" t="s">
        <v>673</v>
      </c>
      <c r="F4" s="248" t="s">
        <v>674</v>
      </c>
      <c r="G4" s="248" t="s">
        <v>97</v>
      </c>
    </row>
    <row r="5" spans="1:7" x14ac:dyDescent="0.25">
      <c r="A5" s="249">
        <v>1</v>
      </c>
      <c r="B5" s="249">
        <v>2</v>
      </c>
      <c r="C5" s="145">
        <v>3</v>
      </c>
      <c r="D5" s="315">
        <v>4</v>
      </c>
      <c r="E5" s="145">
        <v>5</v>
      </c>
      <c r="F5" s="145">
        <v>6</v>
      </c>
      <c r="G5" s="145">
        <v>7</v>
      </c>
    </row>
    <row r="6" spans="1:7" ht="36.75" customHeight="1" x14ac:dyDescent="0.25">
      <c r="A6" s="250" t="s">
        <v>298</v>
      </c>
      <c r="B6" s="251" t="s">
        <v>282</v>
      </c>
      <c r="C6" s="145" t="s">
        <v>98</v>
      </c>
      <c r="D6" s="318">
        <v>3527611.39</v>
      </c>
      <c r="E6" s="210">
        <v>0</v>
      </c>
      <c r="F6" s="210">
        <v>0</v>
      </c>
      <c r="G6" s="253"/>
    </row>
    <row r="7" spans="1:7" ht="36" customHeight="1" x14ac:dyDescent="0.25">
      <c r="A7" s="254" t="s">
        <v>301</v>
      </c>
      <c r="B7" s="251" t="s">
        <v>283</v>
      </c>
      <c r="C7" s="145" t="s">
        <v>98</v>
      </c>
      <c r="D7" s="320">
        <f>D6+D8-D40</f>
        <v>0</v>
      </c>
      <c r="E7" s="210">
        <v>0</v>
      </c>
      <c r="F7" s="210">
        <v>0</v>
      </c>
      <c r="G7" s="253"/>
    </row>
    <row r="8" spans="1:7" s="260" customFormat="1" ht="15.75" customHeight="1" x14ac:dyDescent="0.25">
      <c r="A8" s="255" t="s">
        <v>99</v>
      </c>
      <c r="B8" s="256">
        <v>1000</v>
      </c>
      <c r="C8" s="257"/>
      <c r="D8" s="258">
        <f>D11+D14+D23+D26+D30+D33+D36</f>
        <v>312147100</v>
      </c>
      <c r="E8" s="259">
        <f>E14+E23+E26+E30+E33+E36+E11</f>
        <v>259000000</v>
      </c>
      <c r="F8" s="259">
        <f>F11+F14+F23+F26+F30+F33+F36</f>
        <v>259000000</v>
      </c>
      <c r="G8" s="257"/>
    </row>
    <row r="9" spans="1:7" x14ac:dyDescent="0.25">
      <c r="A9" s="254" t="s">
        <v>3</v>
      </c>
      <c r="B9" s="390"/>
      <c r="C9" s="382"/>
      <c r="D9" s="381"/>
      <c r="E9" s="381"/>
      <c r="F9" s="381"/>
      <c r="G9" s="382"/>
    </row>
    <row r="10" spans="1:7" ht="17.25" customHeight="1" x14ac:dyDescent="0.25">
      <c r="A10" s="261"/>
      <c r="B10" s="390"/>
      <c r="C10" s="382"/>
      <c r="D10" s="381"/>
      <c r="E10" s="381"/>
      <c r="F10" s="381"/>
      <c r="G10" s="382"/>
    </row>
    <row r="11" spans="1:7" ht="20.25" customHeight="1" x14ac:dyDescent="0.25">
      <c r="A11" s="255" t="s">
        <v>100</v>
      </c>
      <c r="B11" s="249">
        <v>1100</v>
      </c>
      <c r="C11" s="249">
        <v>120</v>
      </c>
      <c r="D11" s="317"/>
      <c r="E11" s="210"/>
      <c r="F11" s="210"/>
      <c r="G11" s="253"/>
    </row>
    <row r="12" spans="1:7" x14ac:dyDescent="0.25">
      <c r="A12" s="254" t="s">
        <v>3</v>
      </c>
      <c r="B12" s="389">
        <v>1110</v>
      </c>
      <c r="C12" s="380">
        <v>120</v>
      </c>
      <c r="D12" s="382"/>
      <c r="E12" s="381"/>
      <c r="F12" s="381"/>
      <c r="G12" s="382"/>
    </row>
    <row r="13" spans="1:7" ht="17.25" customHeight="1" x14ac:dyDescent="0.25">
      <c r="A13" s="261"/>
      <c r="B13" s="389"/>
      <c r="C13" s="380"/>
      <c r="D13" s="382"/>
      <c r="E13" s="381"/>
      <c r="F13" s="381"/>
      <c r="G13" s="382"/>
    </row>
    <row r="14" spans="1:7" ht="48" customHeight="1" x14ac:dyDescent="0.25">
      <c r="A14" s="255" t="s">
        <v>101</v>
      </c>
      <c r="B14" s="249">
        <v>1200</v>
      </c>
      <c r="C14" s="249">
        <v>130</v>
      </c>
      <c r="D14" s="320">
        <f>D15+D17+D18</f>
        <v>128326500</v>
      </c>
      <c r="E14" s="196">
        <f>E15+E17+E18</f>
        <v>124000000</v>
      </c>
      <c r="F14" s="196">
        <f>F15+F17+F18</f>
        <v>124000000</v>
      </c>
      <c r="G14" s="253"/>
    </row>
    <row r="15" spans="1:7" ht="17.25" customHeight="1" x14ac:dyDescent="0.25">
      <c r="A15" s="250" t="s">
        <v>3</v>
      </c>
      <c r="B15" s="379">
        <v>1210</v>
      </c>
      <c r="C15" s="380">
        <v>130</v>
      </c>
      <c r="D15" s="384">
        <v>125226500</v>
      </c>
      <c r="E15" s="384">
        <v>120000000</v>
      </c>
      <c r="F15" s="383">
        <f>E15</f>
        <v>120000000</v>
      </c>
      <c r="G15" s="382"/>
    </row>
    <row r="16" spans="1:7" ht="103.5" customHeight="1" x14ac:dyDescent="0.25">
      <c r="A16" s="250" t="s">
        <v>102</v>
      </c>
      <c r="B16" s="379"/>
      <c r="C16" s="380"/>
      <c r="D16" s="384"/>
      <c r="E16" s="384"/>
      <c r="F16" s="381"/>
      <c r="G16" s="382"/>
    </row>
    <row r="17" spans="1:7" ht="96" customHeight="1" x14ac:dyDescent="0.25">
      <c r="A17" s="250" t="s">
        <v>103</v>
      </c>
      <c r="B17" s="249">
        <v>1220</v>
      </c>
      <c r="C17" s="145">
        <v>130</v>
      </c>
      <c r="D17" s="317"/>
      <c r="E17" s="210"/>
      <c r="F17" s="210"/>
      <c r="G17" s="253"/>
    </row>
    <row r="18" spans="1:7" ht="61.5" customHeight="1" x14ac:dyDescent="0.25">
      <c r="A18" s="250" t="s">
        <v>214</v>
      </c>
      <c r="B18" s="249">
        <v>1230</v>
      </c>
      <c r="C18" s="145">
        <v>130</v>
      </c>
      <c r="D18" s="318">
        <v>3100000</v>
      </c>
      <c r="E18" s="252">
        <v>4000000</v>
      </c>
      <c r="F18" s="262">
        <f>E18</f>
        <v>4000000</v>
      </c>
      <c r="G18" s="253"/>
    </row>
    <row r="19" spans="1:7" ht="15.75" customHeight="1" x14ac:dyDescent="0.25">
      <c r="A19" s="250" t="s">
        <v>203</v>
      </c>
      <c r="B19" s="379">
        <v>1231</v>
      </c>
      <c r="C19" s="380">
        <v>130</v>
      </c>
      <c r="D19" s="380"/>
      <c r="E19" s="381"/>
      <c r="F19" s="381"/>
      <c r="G19" s="380"/>
    </row>
    <row r="20" spans="1:7" ht="19.5" customHeight="1" x14ac:dyDescent="0.25">
      <c r="A20" s="250" t="s">
        <v>42</v>
      </c>
      <c r="B20" s="379"/>
      <c r="C20" s="380"/>
      <c r="D20" s="380"/>
      <c r="E20" s="381"/>
      <c r="F20" s="381"/>
      <c r="G20" s="380"/>
    </row>
    <row r="21" spans="1:7" ht="23.25" customHeight="1" x14ac:dyDescent="0.25">
      <c r="A21" s="250" t="s">
        <v>202</v>
      </c>
      <c r="B21" s="249">
        <v>1232</v>
      </c>
      <c r="C21" s="145">
        <v>130</v>
      </c>
      <c r="D21" s="318">
        <v>3100000</v>
      </c>
      <c r="E21" s="252">
        <v>4000000</v>
      </c>
      <c r="F21" s="262">
        <f>E21</f>
        <v>4000000</v>
      </c>
      <c r="G21" s="253"/>
    </row>
    <row r="22" spans="1:7" ht="17.25" customHeight="1" x14ac:dyDescent="0.25">
      <c r="A22" s="250" t="s">
        <v>268</v>
      </c>
      <c r="B22" s="249">
        <v>1233</v>
      </c>
      <c r="C22" s="145">
        <v>130</v>
      </c>
      <c r="D22" s="263">
        <v>0</v>
      </c>
      <c r="E22" s="210"/>
      <c r="F22" s="210"/>
      <c r="G22" s="253"/>
    </row>
    <row r="23" spans="1:7" ht="51" customHeight="1" x14ac:dyDescent="0.25">
      <c r="A23" s="255" t="s">
        <v>104</v>
      </c>
      <c r="B23" s="249">
        <v>1300</v>
      </c>
      <c r="C23" s="145">
        <v>140</v>
      </c>
      <c r="D23" s="317"/>
      <c r="E23" s="210"/>
      <c r="F23" s="210"/>
      <c r="G23" s="253"/>
    </row>
    <row r="24" spans="1:7" x14ac:dyDescent="0.25">
      <c r="A24" s="254" t="s">
        <v>3</v>
      </c>
      <c r="B24" s="389">
        <v>1310</v>
      </c>
      <c r="C24" s="380">
        <v>140</v>
      </c>
      <c r="D24" s="382"/>
      <c r="E24" s="381"/>
      <c r="F24" s="381"/>
      <c r="G24" s="382"/>
    </row>
    <row r="25" spans="1:7" ht="17.25" customHeight="1" x14ac:dyDescent="0.25">
      <c r="A25" s="261"/>
      <c r="B25" s="389"/>
      <c r="C25" s="380"/>
      <c r="D25" s="382"/>
      <c r="E25" s="381"/>
      <c r="F25" s="381"/>
      <c r="G25" s="382"/>
    </row>
    <row r="26" spans="1:7" ht="36.75" customHeight="1" x14ac:dyDescent="0.25">
      <c r="A26" s="255" t="s">
        <v>105</v>
      </c>
      <c r="B26" s="249">
        <v>1400</v>
      </c>
      <c r="C26" s="145">
        <v>150</v>
      </c>
      <c r="D26" s="320">
        <f>D27+D29</f>
        <v>183820600</v>
      </c>
      <c r="E26" s="252">
        <f>E27+E29</f>
        <v>135000000</v>
      </c>
      <c r="F26" s="262">
        <f>E26</f>
        <v>135000000</v>
      </c>
      <c r="G26" s="253"/>
    </row>
    <row r="27" spans="1:7" x14ac:dyDescent="0.25">
      <c r="A27" s="254" t="s">
        <v>3</v>
      </c>
      <c r="B27" s="379">
        <v>1410</v>
      </c>
      <c r="C27" s="379">
        <v>150</v>
      </c>
      <c r="D27" s="384">
        <v>183820600</v>
      </c>
      <c r="E27" s="384">
        <v>135000000</v>
      </c>
      <c r="F27" s="383">
        <f>E27</f>
        <v>135000000</v>
      </c>
      <c r="G27" s="382"/>
    </row>
    <row r="28" spans="1:7" x14ac:dyDescent="0.25">
      <c r="A28" s="261" t="s">
        <v>107</v>
      </c>
      <c r="B28" s="379"/>
      <c r="C28" s="379"/>
      <c r="D28" s="384"/>
      <c r="E28" s="384"/>
      <c r="F28" s="381"/>
      <c r="G28" s="382"/>
    </row>
    <row r="29" spans="1:7" ht="33.75" customHeight="1" x14ac:dyDescent="0.25">
      <c r="A29" s="250" t="s">
        <v>108</v>
      </c>
      <c r="B29" s="249">
        <v>1420</v>
      </c>
      <c r="C29" s="249">
        <v>150</v>
      </c>
      <c r="D29" s="317"/>
      <c r="E29" s="210"/>
      <c r="F29" s="210"/>
      <c r="G29" s="253"/>
    </row>
    <row r="30" spans="1:7" ht="18.75" customHeight="1" x14ac:dyDescent="0.25">
      <c r="A30" s="255" t="s">
        <v>106</v>
      </c>
      <c r="B30" s="249">
        <v>1500</v>
      </c>
      <c r="C30" s="145">
        <v>180</v>
      </c>
      <c r="D30" s="317"/>
      <c r="E30" s="210"/>
      <c r="F30" s="210"/>
      <c r="G30" s="253"/>
    </row>
    <row r="31" spans="1:7" x14ac:dyDescent="0.25">
      <c r="A31" s="254" t="s">
        <v>3</v>
      </c>
      <c r="B31" s="250"/>
      <c r="C31" s="253"/>
      <c r="D31" s="317"/>
      <c r="E31" s="210"/>
      <c r="F31" s="210"/>
      <c r="G31" s="253"/>
    </row>
    <row r="32" spans="1:7" x14ac:dyDescent="0.25">
      <c r="A32" s="261"/>
      <c r="B32" s="250"/>
      <c r="C32" s="253"/>
      <c r="D32" s="317"/>
      <c r="E32" s="210"/>
      <c r="F32" s="210"/>
      <c r="G32" s="253"/>
    </row>
    <row r="33" spans="1:7" ht="30.75" customHeight="1" x14ac:dyDescent="0.25">
      <c r="A33" s="255" t="s">
        <v>109</v>
      </c>
      <c r="B33" s="249">
        <v>1900</v>
      </c>
      <c r="C33" s="253"/>
      <c r="D33" s="317"/>
      <c r="E33" s="210"/>
      <c r="F33" s="210"/>
      <c r="G33" s="253"/>
    </row>
    <row r="34" spans="1:7" x14ac:dyDescent="0.25">
      <c r="A34" s="254" t="s">
        <v>3</v>
      </c>
      <c r="B34" s="250"/>
      <c r="C34" s="253"/>
      <c r="D34" s="317"/>
      <c r="E34" s="210"/>
      <c r="F34" s="210"/>
      <c r="G34" s="253"/>
    </row>
    <row r="35" spans="1:7" x14ac:dyDescent="0.25">
      <c r="A35" s="261"/>
      <c r="B35" s="250"/>
      <c r="C35" s="253"/>
      <c r="D35" s="317"/>
      <c r="E35" s="210"/>
      <c r="F35" s="210"/>
      <c r="G35" s="253"/>
    </row>
    <row r="36" spans="1:7" ht="21" customHeight="1" x14ac:dyDescent="0.25">
      <c r="A36" s="255" t="s">
        <v>302</v>
      </c>
      <c r="B36" s="249">
        <v>1980</v>
      </c>
      <c r="C36" s="145" t="s">
        <v>98</v>
      </c>
      <c r="D36" s="317"/>
      <c r="E36" s="210"/>
      <c r="F36" s="210"/>
      <c r="G36" s="253"/>
    </row>
    <row r="37" spans="1:7" x14ac:dyDescent="0.25">
      <c r="A37" s="250" t="s">
        <v>5</v>
      </c>
      <c r="B37" s="264"/>
      <c r="C37" s="265"/>
      <c r="D37" s="265"/>
      <c r="E37" s="266"/>
      <c r="F37" s="266"/>
      <c r="G37" s="265"/>
    </row>
    <row r="38" spans="1:7" ht="69" customHeight="1" x14ac:dyDescent="0.25">
      <c r="A38" s="250" t="s">
        <v>110</v>
      </c>
      <c r="B38" s="249">
        <v>1981</v>
      </c>
      <c r="C38" s="145">
        <v>510</v>
      </c>
      <c r="D38" s="315"/>
      <c r="E38" s="210"/>
      <c r="F38" s="210"/>
      <c r="G38" s="145" t="s">
        <v>98</v>
      </c>
    </row>
    <row r="39" spans="1:7" x14ac:dyDescent="0.25">
      <c r="A39" s="250"/>
      <c r="B39" s="250"/>
      <c r="C39" s="253"/>
      <c r="D39" s="317"/>
      <c r="E39" s="210"/>
      <c r="F39" s="210"/>
      <c r="G39" s="253"/>
    </row>
    <row r="40" spans="1:7" s="260" customFormat="1" ht="17.25" customHeight="1" x14ac:dyDescent="0.25">
      <c r="A40" s="255" t="s">
        <v>111</v>
      </c>
      <c r="B40" s="256">
        <v>2000</v>
      </c>
      <c r="C40" s="248" t="s">
        <v>98</v>
      </c>
      <c r="D40" s="259">
        <f>D41+D57+D66+D71+D79+D81+D112+D117</f>
        <v>315674711.38999999</v>
      </c>
      <c r="E40" s="259">
        <f>E41+E57+E66+E71+E81</f>
        <v>259000000</v>
      </c>
      <c r="F40" s="259">
        <f>F41+F57+F66+F71+F79+F81</f>
        <v>259000000</v>
      </c>
      <c r="G40" s="257"/>
    </row>
    <row r="41" spans="1:7" ht="21" customHeight="1" x14ac:dyDescent="0.25">
      <c r="A41" s="250" t="s">
        <v>3</v>
      </c>
      <c r="B41" s="379">
        <v>2100</v>
      </c>
      <c r="C41" s="380" t="s">
        <v>98</v>
      </c>
      <c r="D41" s="388">
        <f>D43+D45+D46+D47+D50</f>
        <v>109176838.3</v>
      </c>
      <c r="E41" s="388">
        <f>E43+E45+E46+E47</f>
        <v>105354965</v>
      </c>
      <c r="F41" s="388">
        <f>F43+F45+F46+F47</f>
        <v>105354965</v>
      </c>
      <c r="G41" s="380" t="s">
        <v>98</v>
      </c>
    </row>
    <row r="42" spans="1:7" ht="19.5" customHeight="1" x14ac:dyDescent="0.25">
      <c r="A42" s="255" t="s">
        <v>112</v>
      </c>
      <c r="B42" s="379"/>
      <c r="C42" s="380"/>
      <c r="D42" s="381"/>
      <c r="E42" s="381"/>
      <c r="F42" s="381"/>
      <c r="G42" s="380"/>
    </row>
    <row r="43" spans="1:7" ht="18.75" customHeight="1" x14ac:dyDescent="0.25">
      <c r="A43" s="250" t="s">
        <v>3</v>
      </c>
      <c r="B43" s="379">
        <v>2110</v>
      </c>
      <c r="C43" s="380">
        <v>111</v>
      </c>
      <c r="D43" s="384">
        <v>82142856.629999995</v>
      </c>
      <c r="E43" s="384">
        <v>80000000</v>
      </c>
      <c r="F43" s="384">
        <f>E43</f>
        <v>80000000</v>
      </c>
      <c r="G43" s="380" t="s">
        <v>98</v>
      </c>
    </row>
    <row r="44" spans="1:7" ht="18" customHeight="1" x14ac:dyDescent="0.25">
      <c r="A44" s="267" t="s">
        <v>113</v>
      </c>
      <c r="B44" s="379"/>
      <c r="C44" s="380"/>
      <c r="D44" s="384"/>
      <c r="E44" s="384"/>
      <c r="F44" s="384"/>
      <c r="G44" s="380"/>
    </row>
    <row r="45" spans="1:7" ht="44.25" customHeight="1" x14ac:dyDescent="0.25">
      <c r="A45" s="267" t="s">
        <v>114</v>
      </c>
      <c r="B45" s="249">
        <v>2120</v>
      </c>
      <c r="C45" s="145">
        <v>112</v>
      </c>
      <c r="D45" s="318">
        <f>2469443.5+150000</f>
        <v>2619443.5</v>
      </c>
      <c r="E45" s="252">
        <v>700000</v>
      </c>
      <c r="F45" s="252">
        <v>700000</v>
      </c>
      <c r="G45" s="145" t="s">
        <v>98</v>
      </c>
    </row>
    <row r="46" spans="1:7" ht="66.75" customHeight="1" x14ac:dyDescent="0.25">
      <c r="A46" s="267" t="s">
        <v>115</v>
      </c>
      <c r="B46" s="249">
        <v>2130</v>
      </c>
      <c r="C46" s="145">
        <v>113</v>
      </c>
      <c r="D46" s="268">
        <f>14800+200000</f>
        <v>214800</v>
      </c>
      <c r="E46" s="210"/>
      <c r="F46" s="210"/>
      <c r="G46" s="145" t="s">
        <v>98</v>
      </c>
    </row>
    <row r="47" spans="1:7" ht="87.75" customHeight="1" x14ac:dyDescent="0.25">
      <c r="A47" s="267" t="s">
        <v>116</v>
      </c>
      <c r="B47" s="249">
        <v>2140</v>
      </c>
      <c r="C47" s="145">
        <v>119</v>
      </c>
      <c r="D47" s="318">
        <v>24199738.170000002</v>
      </c>
      <c r="E47" s="252">
        <f>E48+E50</f>
        <v>24654965</v>
      </c>
      <c r="F47" s="262">
        <f>E47</f>
        <v>24654965</v>
      </c>
      <c r="G47" s="145" t="s">
        <v>98</v>
      </c>
    </row>
    <row r="48" spans="1:7" ht="18.75" customHeight="1" x14ac:dyDescent="0.25">
      <c r="A48" s="250" t="s">
        <v>3</v>
      </c>
      <c r="B48" s="379">
        <v>2141</v>
      </c>
      <c r="C48" s="380">
        <v>119</v>
      </c>
      <c r="D48" s="384">
        <v>24199738.170000002</v>
      </c>
      <c r="E48" s="384">
        <v>24654965</v>
      </c>
      <c r="F48" s="383">
        <f>E48</f>
        <v>24654965</v>
      </c>
      <c r="G48" s="380" t="s">
        <v>98</v>
      </c>
    </row>
    <row r="49" spans="1:7" ht="19.5" customHeight="1" x14ac:dyDescent="0.25">
      <c r="A49" s="267" t="s">
        <v>117</v>
      </c>
      <c r="B49" s="379"/>
      <c r="C49" s="380"/>
      <c r="D49" s="384"/>
      <c r="E49" s="384"/>
      <c r="F49" s="381"/>
      <c r="G49" s="380"/>
    </row>
    <row r="50" spans="1:7" ht="21" customHeight="1" x14ac:dyDescent="0.25">
      <c r="A50" s="267" t="s">
        <v>118</v>
      </c>
      <c r="B50" s="249">
        <v>2142</v>
      </c>
      <c r="C50" s="145">
        <v>119</v>
      </c>
      <c r="D50" s="316"/>
      <c r="E50" s="210"/>
      <c r="F50" s="210"/>
      <c r="G50" s="145" t="s">
        <v>98</v>
      </c>
    </row>
    <row r="51" spans="1:7" ht="51" customHeight="1" x14ac:dyDescent="0.25">
      <c r="A51" s="267" t="s">
        <v>119</v>
      </c>
      <c r="B51" s="249">
        <v>2150</v>
      </c>
      <c r="C51" s="145">
        <v>131</v>
      </c>
      <c r="D51" s="316"/>
      <c r="E51" s="210"/>
      <c r="F51" s="210"/>
      <c r="G51" s="145" t="s">
        <v>98</v>
      </c>
    </row>
    <row r="52" spans="1:7" ht="78.75" customHeight="1" x14ac:dyDescent="0.25">
      <c r="A52" s="250" t="s">
        <v>284</v>
      </c>
      <c r="B52" s="249">
        <v>2160</v>
      </c>
      <c r="C52" s="145">
        <v>133</v>
      </c>
      <c r="D52" s="316"/>
      <c r="E52" s="210"/>
      <c r="F52" s="210"/>
      <c r="G52" s="145"/>
    </row>
    <row r="53" spans="1:7" ht="52.5" customHeight="1" x14ac:dyDescent="0.25">
      <c r="A53" s="250" t="s">
        <v>120</v>
      </c>
      <c r="B53" s="249">
        <v>2170</v>
      </c>
      <c r="C53" s="145">
        <v>134</v>
      </c>
      <c r="D53" s="316"/>
      <c r="E53" s="210"/>
      <c r="F53" s="210"/>
      <c r="G53" s="145" t="s">
        <v>98</v>
      </c>
    </row>
    <row r="54" spans="1:7" ht="69" customHeight="1" x14ac:dyDescent="0.25">
      <c r="A54" s="250" t="s">
        <v>121</v>
      </c>
      <c r="B54" s="249">
        <v>2180</v>
      </c>
      <c r="C54" s="145">
        <v>139</v>
      </c>
      <c r="D54" s="316"/>
      <c r="E54" s="210"/>
      <c r="F54" s="210"/>
      <c r="G54" s="145" t="s">
        <v>98</v>
      </c>
    </row>
    <row r="55" spans="1:7" ht="19.5" customHeight="1" x14ac:dyDescent="0.25">
      <c r="A55" s="250" t="s">
        <v>3</v>
      </c>
      <c r="B55" s="379">
        <v>2181</v>
      </c>
      <c r="C55" s="380">
        <v>139</v>
      </c>
      <c r="D55" s="381"/>
      <c r="E55" s="381"/>
      <c r="F55" s="381"/>
      <c r="G55" s="380" t="s">
        <v>98</v>
      </c>
    </row>
    <row r="56" spans="1:7" ht="18.75" customHeight="1" x14ac:dyDescent="0.25">
      <c r="A56" s="267" t="s">
        <v>122</v>
      </c>
      <c r="B56" s="379"/>
      <c r="C56" s="380"/>
      <c r="D56" s="381"/>
      <c r="E56" s="381"/>
      <c r="F56" s="381"/>
      <c r="G56" s="380"/>
    </row>
    <row r="57" spans="1:7" ht="37.5" customHeight="1" x14ac:dyDescent="0.25">
      <c r="A57" s="255" t="s">
        <v>123</v>
      </c>
      <c r="B57" s="249">
        <v>2200</v>
      </c>
      <c r="C57" s="145">
        <v>300</v>
      </c>
      <c r="D57" s="320">
        <f>D58+D63+D64+D65</f>
        <v>904900</v>
      </c>
      <c r="E57" s="252">
        <f>E58+E62+E63+E64</f>
        <v>1895000</v>
      </c>
      <c r="F57" s="262">
        <f>E57</f>
        <v>1895000</v>
      </c>
      <c r="G57" s="145" t="s">
        <v>98</v>
      </c>
    </row>
    <row r="58" spans="1:7" ht="20.25" customHeight="1" x14ac:dyDescent="0.25">
      <c r="A58" s="250" t="s">
        <v>3</v>
      </c>
      <c r="B58" s="379">
        <v>2210</v>
      </c>
      <c r="C58" s="380">
        <v>320</v>
      </c>
      <c r="D58" s="388">
        <v>10000</v>
      </c>
      <c r="E58" s="381"/>
      <c r="F58" s="381"/>
      <c r="G58" s="380" t="s">
        <v>98</v>
      </c>
    </row>
    <row r="59" spans="1:7" ht="51.75" customHeight="1" x14ac:dyDescent="0.25">
      <c r="A59" s="267" t="s">
        <v>124</v>
      </c>
      <c r="B59" s="379"/>
      <c r="C59" s="380"/>
      <c r="D59" s="381"/>
      <c r="E59" s="381"/>
      <c r="F59" s="381"/>
      <c r="G59" s="380"/>
    </row>
    <row r="60" spans="1:7" x14ac:dyDescent="0.25">
      <c r="A60" s="250" t="s">
        <v>5</v>
      </c>
      <c r="B60" s="379">
        <v>2211</v>
      </c>
      <c r="C60" s="380">
        <v>321</v>
      </c>
      <c r="D60" s="384">
        <v>10000</v>
      </c>
      <c r="E60" s="381"/>
      <c r="F60" s="381"/>
      <c r="G60" s="380" t="s">
        <v>98</v>
      </c>
    </row>
    <row r="61" spans="1:7" ht="61.5" customHeight="1" x14ac:dyDescent="0.25">
      <c r="A61" s="269" t="s">
        <v>125</v>
      </c>
      <c r="B61" s="379"/>
      <c r="C61" s="380"/>
      <c r="D61" s="384"/>
      <c r="E61" s="381"/>
      <c r="F61" s="381"/>
      <c r="G61" s="380"/>
    </row>
    <row r="62" spans="1:7" ht="48.75" customHeight="1" x14ac:dyDescent="0.25">
      <c r="A62" s="250" t="s">
        <v>186</v>
      </c>
      <c r="B62" s="249">
        <v>2212</v>
      </c>
      <c r="C62" s="249">
        <v>323</v>
      </c>
      <c r="D62" s="316"/>
      <c r="E62" s="210"/>
      <c r="F62" s="210"/>
      <c r="G62" s="145" t="s">
        <v>98</v>
      </c>
    </row>
    <row r="63" spans="1:7" ht="68.25" customHeight="1" x14ac:dyDescent="0.25">
      <c r="A63" s="250" t="s">
        <v>126</v>
      </c>
      <c r="B63" s="249">
        <v>2220</v>
      </c>
      <c r="C63" s="145">
        <v>340</v>
      </c>
      <c r="D63" s="316"/>
      <c r="E63" s="210"/>
      <c r="F63" s="210"/>
      <c r="G63" s="145" t="s">
        <v>98</v>
      </c>
    </row>
    <row r="64" spans="1:7" ht="108.75" customHeight="1" x14ac:dyDescent="0.25">
      <c r="A64" s="250" t="s">
        <v>127</v>
      </c>
      <c r="B64" s="249">
        <v>2230</v>
      </c>
      <c r="C64" s="145">
        <v>350</v>
      </c>
      <c r="D64" s="318">
        <v>894900</v>
      </c>
      <c r="E64" s="252">
        <v>1895000</v>
      </c>
      <c r="F64" s="252">
        <f>E64</f>
        <v>1895000</v>
      </c>
      <c r="G64" s="145" t="s">
        <v>98</v>
      </c>
    </row>
    <row r="65" spans="1:7" ht="24.75" customHeight="1" x14ac:dyDescent="0.25">
      <c r="A65" s="250" t="s">
        <v>285</v>
      </c>
      <c r="B65" s="249">
        <v>2240</v>
      </c>
      <c r="C65" s="145">
        <v>360</v>
      </c>
      <c r="D65" s="270"/>
      <c r="E65" s="270"/>
      <c r="F65" s="270"/>
      <c r="G65" s="271" t="s">
        <v>98</v>
      </c>
    </row>
    <row r="66" spans="1:7" ht="33" customHeight="1" x14ac:dyDescent="0.25">
      <c r="A66" s="255" t="s">
        <v>128</v>
      </c>
      <c r="B66" s="249">
        <v>2300</v>
      </c>
      <c r="C66" s="249">
        <v>850</v>
      </c>
      <c r="D66" s="320">
        <f>D67+D69+D70</f>
        <v>533754</v>
      </c>
      <c r="E66" s="252">
        <f>E67+E69+E70</f>
        <v>350035</v>
      </c>
      <c r="F66" s="196">
        <f>F67+F69+F70</f>
        <v>350035</v>
      </c>
      <c r="G66" s="145" t="s">
        <v>98</v>
      </c>
    </row>
    <row r="67" spans="1:7" x14ac:dyDescent="0.25">
      <c r="A67" s="250" t="s">
        <v>3</v>
      </c>
      <c r="B67" s="379">
        <v>2310</v>
      </c>
      <c r="C67" s="379">
        <v>851</v>
      </c>
      <c r="D67" s="384">
        <v>280754</v>
      </c>
      <c r="E67" s="383">
        <v>310035</v>
      </c>
      <c r="F67" s="383">
        <v>310035</v>
      </c>
      <c r="G67" s="380" t="s">
        <v>98</v>
      </c>
    </row>
    <row r="68" spans="1:7" ht="37.5" customHeight="1" x14ac:dyDescent="0.25">
      <c r="A68" s="267" t="s">
        <v>129</v>
      </c>
      <c r="B68" s="379"/>
      <c r="C68" s="379"/>
      <c r="D68" s="384"/>
      <c r="E68" s="381"/>
      <c r="F68" s="381"/>
      <c r="G68" s="380"/>
    </row>
    <row r="69" spans="1:7" ht="72" customHeight="1" x14ac:dyDescent="0.25">
      <c r="A69" s="267" t="s">
        <v>204</v>
      </c>
      <c r="B69" s="249">
        <v>2320</v>
      </c>
      <c r="C69" s="249">
        <v>852</v>
      </c>
      <c r="D69" s="316"/>
      <c r="E69" s="210"/>
      <c r="F69" s="210"/>
      <c r="G69" s="145" t="s">
        <v>98</v>
      </c>
    </row>
    <row r="70" spans="1:7" ht="48.75" customHeight="1" x14ac:dyDescent="0.25">
      <c r="A70" s="267" t="s">
        <v>205</v>
      </c>
      <c r="B70" s="249">
        <v>2330</v>
      </c>
      <c r="C70" s="249">
        <v>853</v>
      </c>
      <c r="D70" s="268">
        <v>253000</v>
      </c>
      <c r="E70" s="252">
        <v>40000</v>
      </c>
      <c r="F70" s="252">
        <v>40000</v>
      </c>
      <c r="G70" s="145" t="s">
        <v>98</v>
      </c>
    </row>
    <row r="71" spans="1:7" ht="54" customHeight="1" x14ac:dyDescent="0.25">
      <c r="A71" s="255" t="s">
        <v>130</v>
      </c>
      <c r="B71" s="249">
        <v>2400</v>
      </c>
      <c r="C71" s="249" t="s">
        <v>98</v>
      </c>
      <c r="D71" s="316"/>
      <c r="E71" s="210"/>
      <c r="F71" s="210"/>
      <c r="G71" s="145" t="s">
        <v>98</v>
      </c>
    </row>
    <row r="72" spans="1:7" x14ac:dyDescent="0.25">
      <c r="A72" s="250" t="s">
        <v>5</v>
      </c>
      <c r="B72" s="379">
        <v>2410</v>
      </c>
      <c r="C72" s="379">
        <v>613</v>
      </c>
      <c r="D72" s="381"/>
      <c r="E72" s="381"/>
      <c r="F72" s="381"/>
      <c r="G72" s="380" t="s">
        <v>98</v>
      </c>
    </row>
    <row r="73" spans="1:7" ht="42.75" customHeight="1" x14ac:dyDescent="0.25">
      <c r="A73" s="267" t="s">
        <v>286</v>
      </c>
      <c r="B73" s="379"/>
      <c r="C73" s="379"/>
      <c r="D73" s="381"/>
      <c r="E73" s="381"/>
      <c r="F73" s="381"/>
      <c r="G73" s="380"/>
    </row>
    <row r="74" spans="1:7" ht="42.75" customHeight="1" x14ac:dyDescent="0.25">
      <c r="A74" s="267" t="s">
        <v>287</v>
      </c>
      <c r="B74" s="249">
        <v>2420</v>
      </c>
      <c r="C74" s="249">
        <v>623</v>
      </c>
      <c r="D74" s="316"/>
      <c r="E74" s="210"/>
      <c r="F74" s="210"/>
      <c r="G74" s="145"/>
    </row>
    <row r="75" spans="1:7" ht="63" customHeight="1" x14ac:dyDescent="0.25">
      <c r="A75" s="267" t="s">
        <v>288</v>
      </c>
      <c r="B75" s="249">
        <v>2430</v>
      </c>
      <c r="C75" s="249">
        <v>634</v>
      </c>
      <c r="D75" s="316"/>
      <c r="E75" s="210"/>
      <c r="F75" s="210"/>
      <c r="G75" s="145"/>
    </row>
    <row r="76" spans="1:7" ht="40.5" customHeight="1" x14ac:dyDescent="0.25">
      <c r="A76" s="267" t="s">
        <v>131</v>
      </c>
      <c r="B76" s="249">
        <v>2440</v>
      </c>
      <c r="C76" s="249">
        <v>810</v>
      </c>
      <c r="D76" s="316"/>
      <c r="E76" s="210"/>
      <c r="F76" s="210"/>
      <c r="G76" s="145"/>
    </row>
    <row r="77" spans="1:7" ht="42.75" customHeight="1" x14ac:dyDescent="0.25">
      <c r="A77" s="267" t="s">
        <v>132</v>
      </c>
      <c r="B77" s="249">
        <v>2450</v>
      </c>
      <c r="C77" s="249">
        <v>862</v>
      </c>
      <c r="D77" s="316"/>
      <c r="E77" s="210"/>
      <c r="F77" s="210"/>
      <c r="G77" s="145"/>
    </row>
    <row r="78" spans="1:7" ht="81.75" customHeight="1" x14ac:dyDescent="0.25">
      <c r="A78" s="267" t="s">
        <v>133</v>
      </c>
      <c r="B78" s="249">
        <v>2460</v>
      </c>
      <c r="C78" s="249">
        <v>863</v>
      </c>
      <c r="D78" s="316"/>
      <c r="E78" s="210"/>
      <c r="F78" s="210"/>
      <c r="G78" s="145" t="s">
        <v>98</v>
      </c>
    </row>
    <row r="79" spans="1:7" ht="42.75" customHeight="1" x14ac:dyDescent="0.25">
      <c r="A79" s="255" t="s">
        <v>134</v>
      </c>
      <c r="B79" s="249">
        <v>2500</v>
      </c>
      <c r="C79" s="249" t="s">
        <v>98</v>
      </c>
      <c r="D79" s="316"/>
      <c r="E79" s="210"/>
      <c r="F79" s="210"/>
      <c r="G79" s="145" t="s">
        <v>98</v>
      </c>
    </row>
    <row r="80" spans="1:7" ht="81.75" customHeight="1" x14ac:dyDescent="0.25">
      <c r="A80" s="250" t="s">
        <v>135</v>
      </c>
      <c r="B80" s="249">
        <v>2520</v>
      </c>
      <c r="C80" s="145">
        <v>831</v>
      </c>
      <c r="D80" s="316"/>
      <c r="E80" s="210"/>
      <c r="F80" s="210"/>
      <c r="G80" s="145" t="s">
        <v>98</v>
      </c>
    </row>
    <row r="81" spans="1:7" ht="38.25" customHeight="1" x14ac:dyDescent="0.25">
      <c r="A81" s="255" t="s">
        <v>304</v>
      </c>
      <c r="B81" s="249">
        <v>2600</v>
      </c>
      <c r="C81" s="145" t="s">
        <v>98</v>
      </c>
      <c r="D81" s="320">
        <f>D82+D84+D85+D105+D106</f>
        <v>205059219.09</v>
      </c>
      <c r="E81" s="196">
        <f>E85+E106+E82+E84</f>
        <v>151400000</v>
      </c>
      <c r="F81" s="196">
        <f>F85+F106</f>
        <v>151400000</v>
      </c>
      <c r="G81" s="253"/>
    </row>
    <row r="82" spans="1:7" ht="18.75" customHeight="1" x14ac:dyDescent="0.25">
      <c r="A82" s="250" t="s">
        <v>3</v>
      </c>
      <c r="B82" s="379">
        <v>2610</v>
      </c>
      <c r="C82" s="380">
        <v>241</v>
      </c>
      <c r="D82" s="381"/>
      <c r="E82" s="381"/>
      <c r="F82" s="381"/>
      <c r="G82" s="382"/>
    </row>
    <row r="83" spans="1:7" ht="42.75" customHeight="1" x14ac:dyDescent="0.25">
      <c r="A83" s="250" t="s">
        <v>136</v>
      </c>
      <c r="B83" s="379"/>
      <c r="C83" s="380"/>
      <c r="D83" s="381"/>
      <c r="E83" s="381"/>
      <c r="F83" s="381"/>
      <c r="G83" s="382"/>
    </row>
    <row r="84" spans="1:7" ht="65.25" customHeight="1" x14ac:dyDescent="0.25">
      <c r="A84" s="250" t="s">
        <v>137</v>
      </c>
      <c r="B84" s="249">
        <v>2630</v>
      </c>
      <c r="C84" s="145">
        <v>243</v>
      </c>
      <c r="D84" s="316"/>
      <c r="E84" s="210"/>
      <c r="F84" s="210"/>
      <c r="G84" s="253"/>
    </row>
    <row r="85" spans="1:7" ht="34.5" customHeight="1" x14ac:dyDescent="0.25">
      <c r="A85" s="250" t="s">
        <v>138</v>
      </c>
      <c r="B85" s="249">
        <v>2640</v>
      </c>
      <c r="C85" s="145">
        <v>244</v>
      </c>
      <c r="D85" s="320">
        <f>D86+D88+D89+D90+D91+D95+D98+D99</f>
        <v>202046880.84999999</v>
      </c>
      <c r="E85" s="196">
        <f>E86+E88+E89+E90+E91+E95+E98+E99+E100</f>
        <v>146900000</v>
      </c>
      <c r="F85" s="196">
        <f>F86+F88+F89+F91+F95+F98+F99</f>
        <v>146900000</v>
      </c>
      <c r="G85" s="253"/>
    </row>
    <row r="86" spans="1:7" x14ac:dyDescent="0.25">
      <c r="A86" s="250" t="s">
        <v>3</v>
      </c>
      <c r="B86" s="379">
        <v>2641</v>
      </c>
      <c r="C86" s="379">
        <v>244</v>
      </c>
      <c r="D86" s="384">
        <v>627602.51</v>
      </c>
      <c r="E86" s="384">
        <v>900000</v>
      </c>
      <c r="F86" s="383">
        <f>E86</f>
        <v>900000</v>
      </c>
      <c r="G86" s="380"/>
    </row>
    <row r="87" spans="1:7" ht="17.25" customHeight="1" x14ac:dyDescent="0.25">
      <c r="A87" s="250" t="s">
        <v>187</v>
      </c>
      <c r="B87" s="379"/>
      <c r="C87" s="379"/>
      <c r="D87" s="384"/>
      <c r="E87" s="384"/>
      <c r="F87" s="381"/>
      <c r="G87" s="380"/>
    </row>
    <row r="88" spans="1:7" x14ac:dyDescent="0.25">
      <c r="A88" s="250" t="s">
        <v>188</v>
      </c>
      <c r="B88" s="249">
        <v>2642</v>
      </c>
      <c r="C88" s="249">
        <v>244</v>
      </c>
      <c r="D88" s="318">
        <v>445000</v>
      </c>
      <c r="E88" s="262">
        <f>D88</f>
        <v>445000</v>
      </c>
      <c r="F88" s="262">
        <f>E88</f>
        <v>445000</v>
      </c>
      <c r="G88" s="253"/>
    </row>
    <row r="89" spans="1:7" x14ac:dyDescent="0.25">
      <c r="A89" s="250" t="s">
        <v>189</v>
      </c>
      <c r="B89" s="249">
        <v>2643</v>
      </c>
      <c r="C89" s="249">
        <v>244</v>
      </c>
      <c r="D89" s="318">
        <v>189426.7</v>
      </c>
      <c r="E89" s="196">
        <v>248680</v>
      </c>
      <c r="F89" s="196">
        <v>248680</v>
      </c>
      <c r="G89" s="253"/>
    </row>
    <row r="90" spans="1:7" ht="27.6" x14ac:dyDescent="0.25">
      <c r="A90" s="250" t="s">
        <v>190</v>
      </c>
      <c r="B90" s="249">
        <v>2644</v>
      </c>
      <c r="C90" s="249">
        <v>244</v>
      </c>
      <c r="D90" s="316"/>
      <c r="E90" s="210"/>
      <c r="F90" s="210"/>
      <c r="G90" s="253"/>
    </row>
    <row r="91" spans="1:7" ht="27.6" x14ac:dyDescent="0.25">
      <c r="A91" s="250" t="s">
        <v>201</v>
      </c>
      <c r="B91" s="249">
        <v>2645</v>
      </c>
      <c r="C91" s="249">
        <v>244</v>
      </c>
      <c r="D91" s="318">
        <v>181182.73</v>
      </c>
      <c r="E91" s="252">
        <v>351000</v>
      </c>
      <c r="F91" s="252">
        <v>351000</v>
      </c>
      <c r="G91" s="253"/>
    </row>
    <row r="92" spans="1:7" x14ac:dyDescent="0.25">
      <c r="A92" s="250" t="s">
        <v>3</v>
      </c>
      <c r="B92" s="379"/>
      <c r="C92" s="379"/>
      <c r="D92" s="384">
        <v>127042.73</v>
      </c>
      <c r="E92" s="384">
        <v>50000</v>
      </c>
      <c r="F92" s="384">
        <v>50000</v>
      </c>
      <c r="G92" s="380"/>
    </row>
    <row r="93" spans="1:7" ht="27.6" x14ac:dyDescent="0.25">
      <c r="A93" s="267" t="s">
        <v>192</v>
      </c>
      <c r="B93" s="379"/>
      <c r="C93" s="379"/>
      <c r="D93" s="384"/>
      <c r="E93" s="384"/>
      <c r="F93" s="384"/>
      <c r="G93" s="380"/>
    </row>
    <row r="94" spans="1:7" ht="27.6" x14ac:dyDescent="0.25">
      <c r="A94" s="267" t="s">
        <v>193</v>
      </c>
      <c r="B94" s="249"/>
      <c r="C94" s="249"/>
      <c r="D94" s="318">
        <v>54140</v>
      </c>
      <c r="E94" s="252">
        <v>50000</v>
      </c>
      <c r="F94" s="252">
        <v>50000</v>
      </c>
      <c r="G94" s="253"/>
    </row>
    <row r="95" spans="1:7" ht="18.75" customHeight="1" x14ac:dyDescent="0.25">
      <c r="A95" s="250" t="s">
        <v>191</v>
      </c>
      <c r="B95" s="249">
        <v>2646</v>
      </c>
      <c r="C95" s="249">
        <v>244</v>
      </c>
      <c r="D95" s="318">
        <f>86310924.23-200000-150000</f>
        <v>85960924.230000004</v>
      </c>
      <c r="E95" s="313">
        <f>13375320-420000</f>
        <v>12955320</v>
      </c>
      <c r="F95" s="314">
        <f>E95</f>
        <v>12955320</v>
      </c>
      <c r="G95" s="253"/>
    </row>
    <row r="96" spans="1:7" x14ac:dyDescent="0.25">
      <c r="A96" s="250" t="s">
        <v>41</v>
      </c>
      <c r="B96" s="379"/>
      <c r="C96" s="379"/>
      <c r="D96" s="381"/>
      <c r="E96" s="381"/>
      <c r="F96" s="381"/>
      <c r="G96" s="380"/>
    </row>
    <row r="97" spans="1:7" x14ac:dyDescent="0.25">
      <c r="A97" s="250" t="s">
        <v>194</v>
      </c>
      <c r="B97" s="379"/>
      <c r="C97" s="379"/>
      <c r="D97" s="381"/>
      <c r="E97" s="381"/>
      <c r="F97" s="381"/>
      <c r="G97" s="380"/>
    </row>
    <row r="98" spans="1:7" ht="27.6" x14ac:dyDescent="0.25">
      <c r="A98" s="250" t="s">
        <v>200</v>
      </c>
      <c r="B98" s="249">
        <v>2647</v>
      </c>
      <c r="C98" s="249">
        <v>244</v>
      </c>
      <c r="D98" s="318">
        <v>100969149.59</v>
      </c>
      <c r="E98" s="252">
        <v>130000000</v>
      </c>
      <c r="F98" s="262">
        <f>E98</f>
        <v>130000000</v>
      </c>
      <c r="G98" s="253"/>
    </row>
    <row r="99" spans="1:7" ht="27.6" x14ac:dyDescent="0.25">
      <c r="A99" s="250" t="s">
        <v>199</v>
      </c>
      <c r="B99" s="249">
        <v>2648</v>
      </c>
      <c r="C99" s="249">
        <v>244</v>
      </c>
      <c r="D99" s="318">
        <v>13673595.09</v>
      </c>
      <c r="E99" s="252">
        <v>2000000</v>
      </c>
      <c r="F99" s="262">
        <f>E99</f>
        <v>2000000</v>
      </c>
      <c r="G99" s="253"/>
    </row>
    <row r="100" spans="1:7" x14ac:dyDescent="0.25">
      <c r="A100" s="250" t="s">
        <v>3</v>
      </c>
      <c r="B100" s="379"/>
      <c r="C100" s="379"/>
      <c r="D100" s="381"/>
      <c r="E100" s="381"/>
      <c r="F100" s="381"/>
      <c r="G100" s="380"/>
    </row>
    <row r="101" spans="1:7" ht="27.6" x14ac:dyDescent="0.25">
      <c r="A101" s="250" t="s">
        <v>195</v>
      </c>
      <c r="B101" s="379"/>
      <c r="C101" s="379"/>
      <c r="D101" s="381"/>
      <c r="E101" s="381"/>
      <c r="F101" s="381"/>
      <c r="G101" s="380"/>
    </row>
    <row r="102" spans="1:7" ht="17.25" customHeight="1" x14ac:dyDescent="0.25">
      <c r="A102" s="250" t="s">
        <v>196</v>
      </c>
      <c r="B102" s="249"/>
      <c r="C102" s="249"/>
      <c r="D102" s="316"/>
      <c r="E102" s="210"/>
      <c r="F102" s="210"/>
      <c r="G102" s="253"/>
    </row>
    <row r="103" spans="1:7" x14ac:dyDescent="0.25">
      <c r="A103" s="250" t="s">
        <v>197</v>
      </c>
      <c r="B103" s="249"/>
      <c r="C103" s="249"/>
      <c r="D103" s="316"/>
      <c r="E103" s="210"/>
      <c r="F103" s="210"/>
      <c r="G103" s="253"/>
    </row>
    <row r="104" spans="1:7" x14ac:dyDescent="0.25">
      <c r="A104" s="250" t="s">
        <v>198</v>
      </c>
      <c r="B104" s="249"/>
      <c r="C104" s="249"/>
      <c r="D104" s="318">
        <v>80000</v>
      </c>
      <c r="E104" s="252">
        <v>100000</v>
      </c>
      <c r="F104" s="252">
        <v>100000</v>
      </c>
      <c r="G104" s="253"/>
    </row>
    <row r="105" spans="1:7" ht="69" x14ac:dyDescent="0.25">
      <c r="A105" s="250" t="s">
        <v>653</v>
      </c>
      <c r="B105" s="249">
        <v>2650</v>
      </c>
      <c r="C105" s="249">
        <v>246</v>
      </c>
      <c r="D105" s="316"/>
      <c r="E105" s="210"/>
      <c r="F105" s="210"/>
      <c r="G105" s="253"/>
    </row>
    <row r="106" spans="1:7" x14ac:dyDescent="0.25">
      <c r="A106" s="250" t="s">
        <v>383</v>
      </c>
      <c r="B106" s="249">
        <v>2660</v>
      </c>
      <c r="C106" s="249">
        <v>247</v>
      </c>
      <c r="D106" s="318">
        <v>3012338.24</v>
      </c>
      <c r="E106" s="252">
        <v>4500000</v>
      </c>
      <c r="F106" s="252">
        <f>E106</f>
        <v>4500000</v>
      </c>
      <c r="G106" s="253"/>
    </row>
    <row r="107" spans="1:7" ht="54.75" customHeight="1" x14ac:dyDescent="0.25">
      <c r="A107" s="250" t="s">
        <v>139</v>
      </c>
      <c r="B107" s="249">
        <v>2700</v>
      </c>
      <c r="C107" s="145">
        <v>400</v>
      </c>
      <c r="D107" s="316"/>
      <c r="E107" s="210"/>
      <c r="F107" s="210"/>
      <c r="G107" s="253"/>
    </row>
    <row r="108" spans="1:7" ht="16.5" customHeight="1" x14ac:dyDescent="0.25">
      <c r="A108" s="250" t="s">
        <v>3</v>
      </c>
      <c r="B108" s="379">
        <v>2710</v>
      </c>
      <c r="C108" s="380">
        <v>406</v>
      </c>
      <c r="D108" s="381"/>
      <c r="E108" s="381"/>
      <c r="F108" s="381"/>
      <c r="G108" s="382"/>
    </row>
    <row r="109" spans="1:7" ht="60.75" customHeight="1" x14ac:dyDescent="0.25">
      <c r="A109" s="250" t="s">
        <v>140</v>
      </c>
      <c r="B109" s="379"/>
      <c r="C109" s="380"/>
      <c r="D109" s="381"/>
      <c r="E109" s="381"/>
      <c r="F109" s="381"/>
      <c r="G109" s="382"/>
    </row>
    <row r="110" spans="1:7" ht="69" customHeight="1" x14ac:dyDescent="0.25">
      <c r="A110" s="250" t="s">
        <v>141</v>
      </c>
      <c r="B110" s="249">
        <v>2720</v>
      </c>
      <c r="C110" s="145">
        <v>407</v>
      </c>
      <c r="D110" s="316"/>
      <c r="E110" s="210"/>
      <c r="F110" s="210"/>
      <c r="G110" s="253"/>
    </row>
    <row r="111" spans="1:7" ht="21.75" customHeight="1" x14ac:dyDescent="0.25">
      <c r="A111" s="250" t="s">
        <v>306</v>
      </c>
      <c r="B111" s="249">
        <v>2800</v>
      </c>
      <c r="C111" s="145">
        <v>880</v>
      </c>
      <c r="D111" s="316"/>
      <c r="E111" s="210"/>
      <c r="F111" s="210"/>
      <c r="G111" s="253"/>
    </row>
    <row r="112" spans="1:7" ht="36" customHeight="1" x14ac:dyDescent="0.25">
      <c r="A112" s="272" t="s">
        <v>307</v>
      </c>
      <c r="B112" s="249">
        <v>3000</v>
      </c>
      <c r="C112" s="145">
        <v>100</v>
      </c>
      <c r="D112" s="316"/>
      <c r="E112" s="210"/>
      <c r="F112" s="210"/>
      <c r="G112" s="145" t="s">
        <v>98</v>
      </c>
    </row>
    <row r="113" spans="1:7" ht="19.5" customHeight="1" x14ac:dyDescent="0.25">
      <c r="A113" s="250" t="s">
        <v>3</v>
      </c>
      <c r="B113" s="379">
        <v>3010</v>
      </c>
      <c r="C113" s="382"/>
      <c r="D113" s="381"/>
      <c r="E113" s="381"/>
      <c r="F113" s="381"/>
      <c r="G113" s="380" t="s">
        <v>98</v>
      </c>
    </row>
    <row r="114" spans="1:7" ht="17.25" customHeight="1" x14ac:dyDescent="0.25">
      <c r="A114" s="250" t="s">
        <v>142</v>
      </c>
      <c r="B114" s="379"/>
      <c r="C114" s="382"/>
      <c r="D114" s="381"/>
      <c r="E114" s="381"/>
      <c r="F114" s="381"/>
      <c r="G114" s="380"/>
    </row>
    <row r="115" spans="1:7" ht="20.25" customHeight="1" x14ac:dyDescent="0.25">
      <c r="A115" s="250" t="s">
        <v>143</v>
      </c>
      <c r="B115" s="249">
        <v>3020</v>
      </c>
      <c r="C115" s="253"/>
      <c r="D115" s="316"/>
      <c r="E115" s="210"/>
      <c r="F115" s="210"/>
      <c r="G115" s="145" t="s">
        <v>98</v>
      </c>
    </row>
    <row r="116" spans="1:7" ht="32.25" customHeight="1" x14ac:dyDescent="0.25">
      <c r="A116" s="250" t="s">
        <v>144</v>
      </c>
      <c r="B116" s="249">
        <v>3030</v>
      </c>
      <c r="C116" s="253"/>
      <c r="D116" s="316"/>
      <c r="E116" s="210"/>
      <c r="F116" s="210"/>
      <c r="G116" s="145" t="s">
        <v>98</v>
      </c>
    </row>
    <row r="117" spans="1:7" ht="21" customHeight="1" x14ac:dyDescent="0.25">
      <c r="A117" s="272" t="s">
        <v>309</v>
      </c>
      <c r="B117" s="249">
        <v>4000</v>
      </c>
      <c r="C117" s="145" t="s">
        <v>98</v>
      </c>
      <c r="D117" s="316"/>
      <c r="E117" s="210"/>
      <c r="F117" s="210"/>
      <c r="G117" s="145" t="s">
        <v>98</v>
      </c>
    </row>
    <row r="118" spans="1:7" x14ac:dyDescent="0.25">
      <c r="A118" s="250" t="s">
        <v>5</v>
      </c>
      <c r="B118" s="379">
        <v>4010</v>
      </c>
      <c r="C118" s="380">
        <v>610</v>
      </c>
      <c r="D118" s="381"/>
      <c r="E118" s="381"/>
      <c r="F118" s="381"/>
      <c r="G118" s="380" t="s">
        <v>98</v>
      </c>
    </row>
    <row r="119" spans="1:7" ht="30" customHeight="1" x14ac:dyDescent="0.25">
      <c r="A119" s="250" t="s">
        <v>145</v>
      </c>
      <c r="B119" s="379"/>
      <c r="C119" s="380"/>
      <c r="D119" s="381"/>
      <c r="E119" s="381"/>
      <c r="F119" s="381"/>
      <c r="G119" s="380"/>
    </row>
    <row r="121" spans="1:7" x14ac:dyDescent="0.25">
      <c r="A121" s="273" t="s">
        <v>146</v>
      </c>
    </row>
    <row r="122" spans="1:7" ht="156" customHeight="1" x14ac:dyDescent="0.25">
      <c r="A122" s="377" t="s">
        <v>299</v>
      </c>
      <c r="B122" s="377"/>
      <c r="C122" s="377"/>
      <c r="D122" s="377"/>
      <c r="E122" s="377"/>
      <c r="F122" s="377"/>
      <c r="G122" s="377"/>
    </row>
    <row r="123" spans="1:7" ht="63" customHeight="1" x14ac:dyDescent="0.25">
      <c r="A123" s="378" t="s">
        <v>300</v>
      </c>
      <c r="B123" s="378"/>
      <c r="C123" s="378"/>
      <c r="D123" s="378"/>
      <c r="E123" s="378"/>
      <c r="F123" s="378"/>
      <c r="G123" s="378"/>
    </row>
    <row r="124" spans="1:7" ht="79.5" customHeight="1" x14ac:dyDescent="0.25">
      <c r="A124" s="378" t="s">
        <v>303</v>
      </c>
      <c r="B124" s="378"/>
      <c r="C124" s="378"/>
      <c r="D124" s="378"/>
      <c r="E124" s="378"/>
      <c r="F124" s="378"/>
      <c r="G124" s="378"/>
    </row>
    <row r="125" spans="1:7" ht="34.5" customHeight="1" x14ac:dyDescent="0.25">
      <c r="A125" s="377" t="s">
        <v>305</v>
      </c>
      <c r="B125" s="377"/>
      <c r="C125" s="377"/>
      <c r="D125" s="377"/>
      <c r="E125" s="377"/>
      <c r="F125" s="377"/>
      <c r="G125" s="377"/>
    </row>
    <row r="126" spans="1:7" ht="20.25" customHeight="1" x14ac:dyDescent="0.25">
      <c r="A126" s="377" t="s">
        <v>308</v>
      </c>
      <c r="B126" s="377"/>
      <c r="C126" s="377"/>
      <c r="D126" s="377"/>
      <c r="E126" s="377"/>
      <c r="F126" s="377"/>
      <c r="G126" s="377"/>
    </row>
    <row r="127" spans="1:7" ht="86.25" customHeight="1" x14ac:dyDescent="0.25">
      <c r="A127" s="377" t="s">
        <v>310</v>
      </c>
      <c r="B127" s="377"/>
      <c r="C127" s="377"/>
      <c r="D127" s="377"/>
      <c r="E127" s="377"/>
      <c r="F127" s="377"/>
      <c r="G127" s="377"/>
    </row>
    <row r="1298" spans="10:10" x14ac:dyDescent="0.25">
      <c r="J1298" s="260"/>
    </row>
  </sheetData>
  <mergeCells count="143">
    <mergeCell ref="D86:D87"/>
    <mergeCell ref="C92:C93"/>
    <mergeCell ref="G67:G68"/>
    <mergeCell ref="D15:D16"/>
    <mergeCell ref="B19:B20"/>
    <mergeCell ref="D58:D59"/>
    <mergeCell ref="E67:E68"/>
    <mergeCell ref="F67:F68"/>
    <mergeCell ref="B48:B49"/>
    <mergeCell ref="C48:C49"/>
    <mergeCell ref="D48:D49"/>
    <mergeCell ref="F41:F42"/>
    <mergeCell ref="F43:F44"/>
    <mergeCell ref="F55:F56"/>
    <mergeCell ref="F58:F59"/>
    <mergeCell ref="E48:E49"/>
    <mergeCell ref="B55:B56"/>
    <mergeCell ref="C55:C56"/>
    <mergeCell ref="D55:D56"/>
    <mergeCell ref="E55:E56"/>
    <mergeCell ref="B24:B25"/>
    <mergeCell ref="E58:E59"/>
    <mergeCell ref="B60:B61"/>
    <mergeCell ref="C60:C61"/>
    <mergeCell ref="G19:G20"/>
    <mergeCell ref="F19:F20"/>
    <mergeCell ref="E19:E20"/>
    <mergeCell ref="D19:D20"/>
    <mergeCell ref="C19:C20"/>
    <mergeCell ref="F48:F49"/>
    <mergeCell ref="C72:C73"/>
    <mergeCell ref="D72:D73"/>
    <mergeCell ref="E72:E73"/>
    <mergeCell ref="F72:F73"/>
    <mergeCell ref="G48:G49"/>
    <mergeCell ref="G55:G56"/>
    <mergeCell ref="G58:G59"/>
    <mergeCell ref="C24:C25"/>
    <mergeCell ref="D24:D25"/>
    <mergeCell ref="E24:E25"/>
    <mergeCell ref="F24:F25"/>
    <mergeCell ref="G24:G25"/>
    <mergeCell ref="E41:E42"/>
    <mergeCell ref="D60:D61"/>
    <mergeCell ref="E60:E61"/>
    <mergeCell ref="F60:F61"/>
    <mergeCell ref="B12:B13"/>
    <mergeCell ref="C12:C13"/>
    <mergeCell ref="D12:D13"/>
    <mergeCell ref="E12:E13"/>
    <mergeCell ref="F12:F13"/>
    <mergeCell ref="G12:G13"/>
    <mergeCell ref="B9:B10"/>
    <mergeCell ref="C9:C10"/>
    <mergeCell ref="D9:D10"/>
    <mergeCell ref="D3:G3"/>
    <mergeCell ref="B43:B44"/>
    <mergeCell ref="C43:C44"/>
    <mergeCell ref="D43:D44"/>
    <mergeCell ref="E43:E44"/>
    <mergeCell ref="B41:B42"/>
    <mergeCell ref="C41:C42"/>
    <mergeCell ref="D41:D42"/>
    <mergeCell ref="G41:G42"/>
    <mergeCell ref="G43:G44"/>
    <mergeCell ref="E15:E16"/>
    <mergeCell ref="F15:F16"/>
    <mergeCell ref="G15:G16"/>
    <mergeCell ref="B27:B28"/>
    <mergeCell ref="C27:C28"/>
    <mergeCell ref="D27:D28"/>
    <mergeCell ref="E27:E28"/>
    <mergeCell ref="F27:F28"/>
    <mergeCell ref="G27:G28"/>
    <mergeCell ref="B15:B16"/>
    <mergeCell ref="C15:C16"/>
    <mergeCell ref="E9:E10"/>
    <mergeCell ref="F9:F10"/>
    <mergeCell ref="G9:G10"/>
    <mergeCell ref="A1:G1"/>
    <mergeCell ref="E113:E114"/>
    <mergeCell ref="F113:F114"/>
    <mergeCell ref="G113:G114"/>
    <mergeCell ref="B118:B119"/>
    <mergeCell ref="C118:C119"/>
    <mergeCell ref="D118:D119"/>
    <mergeCell ref="E118:E119"/>
    <mergeCell ref="F118:F119"/>
    <mergeCell ref="G118:G119"/>
    <mergeCell ref="B113:B114"/>
    <mergeCell ref="C113:C114"/>
    <mergeCell ref="D113:D114"/>
    <mergeCell ref="E82:E83"/>
    <mergeCell ref="F82:F83"/>
    <mergeCell ref="G82:G83"/>
    <mergeCell ref="G72:G73"/>
    <mergeCell ref="B67:B68"/>
    <mergeCell ref="C67:C68"/>
    <mergeCell ref="D67:D68"/>
    <mergeCell ref="E108:E109"/>
    <mergeCell ref="A3:A4"/>
    <mergeCell ref="B3:B4"/>
    <mergeCell ref="C3:C4"/>
    <mergeCell ref="B82:B83"/>
    <mergeCell ref="B108:B109"/>
    <mergeCell ref="C108:C109"/>
    <mergeCell ref="D108:D109"/>
    <mergeCell ref="C96:C97"/>
    <mergeCell ref="B96:B97"/>
    <mergeCell ref="G100:G101"/>
    <mergeCell ref="G60:G61"/>
    <mergeCell ref="B58:B59"/>
    <mergeCell ref="C58:C59"/>
    <mergeCell ref="B92:B93"/>
    <mergeCell ref="B72:B73"/>
    <mergeCell ref="B86:B87"/>
    <mergeCell ref="C86:C87"/>
    <mergeCell ref="D96:D97"/>
    <mergeCell ref="C82:C83"/>
    <mergeCell ref="D82:D83"/>
    <mergeCell ref="G86:G87"/>
    <mergeCell ref="F86:F87"/>
    <mergeCell ref="G92:G93"/>
    <mergeCell ref="F92:F93"/>
    <mergeCell ref="E92:E93"/>
    <mergeCell ref="D92:D93"/>
    <mergeCell ref="E86:E87"/>
    <mergeCell ref="A126:G126"/>
    <mergeCell ref="A127:G127"/>
    <mergeCell ref="A123:G123"/>
    <mergeCell ref="A124:G124"/>
    <mergeCell ref="A125:G125"/>
    <mergeCell ref="A122:G122"/>
    <mergeCell ref="B100:B101"/>
    <mergeCell ref="G96:G97"/>
    <mergeCell ref="F96:F97"/>
    <mergeCell ref="E96:E97"/>
    <mergeCell ref="F100:F101"/>
    <mergeCell ref="E100:E101"/>
    <mergeCell ref="D100:D101"/>
    <mergeCell ref="C100:C101"/>
    <mergeCell ref="F108:F109"/>
    <mergeCell ref="G108:G109"/>
  </mergeCells>
  <pageMargins left="0.98425196850393704" right="0.59055118110236227" top="0.19685039370078741" bottom="0.19685039370078741" header="0.31496062992125984" footer="0.31496062992125984"/>
  <pageSetup paperSize="9" scale="69" fitToHeight="0" orientation="portrait" r:id="rId1"/>
  <rowBreaks count="3" manualBreakCount="3">
    <brk id="39" max="6" man="1"/>
    <brk id="65" max="6" man="1"/>
    <brk id="9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J116"/>
  <sheetViews>
    <sheetView view="pageBreakPreview" topLeftCell="A64" zoomScale="80" zoomScaleNormal="100" zoomScaleSheetLayoutView="80" workbookViewId="0">
      <selection activeCell="F87" sqref="F87"/>
    </sheetView>
  </sheetViews>
  <sheetFormatPr defaultColWidth="0.88671875" defaultRowHeight="10.199999999999999" x14ac:dyDescent="0.2"/>
  <cols>
    <col min="1" max="1" width="39" style="103" customWidth="1"/>
    <col min="2" max="2" width="8.6640625" style="104" customWidth="1"/>
    <col min="3" max="3" width="13.33203125" style="91" customWidth="1"/>
    <col min="4" max="4" width="17.44140625" style="91" customWidth="1"/>
    <col min="5" max="5" width="15.109375" style="106" customWidth="1"/>
    <col min="6" max="6" width="14.33203125" style="106" customWidth="1"/>
    <col min="7" max="7" width="12" style="91" customWidth="1"/>
    <col min="8" max="8" width="13.88671875" style="106" customWidth="1"/>
    <col min="9" max="9" width="15.109375" style="91" customWidth="1"/>
    <col min="10" max="191" width="15.6640625" style="91" customWidth="1"/>
    <col min="192" max="256" width="0.88671875" style="91"/>
    <col min="257" max="257" width="39" style="91" customWidth="1"/>
    <col min="258" max="258" width="8.6640625" style="91" customWidth="1"/>
    <col min="259" max="259" width="13.33203125" style="91" customWidth="1"/>
    <col min="260" max="260" width="17.44140625" style="91" customWidth="1"/>
    <col min="261" max="261" width="15.109375" style="91" customWidth="1"/>
    <col min="262" max="262" width="14.33203125" style="91" customWidth="1"/>
    <col min="263" max="263" width="12" style="91" customWidth="1"/>
    <col min="264" max="264" width="13.88671875" style="91" customWidth="1"/>
    <col min="265" max="265" width="15.109375" style="91" customWidth="1"/>
    <col min="266" max="447" width="15.6640625" style="91" customWidth="1"/>
    <col min="448" max="512" width="0.88671875" style="91"/>
    <col min="513" max="513" width="39" style="91" customWidth="1"/>
    <col min="514" max="514" width="8.6640625" style="91" customWidth="1"/>
    <col min="515" max="515" width="13.33203125" style="91" customWidth="1"/>
    <col min="516" max="516" width="17.44140625" style="91" customWidth="1"/>
    <col min="517" max="517" width="15.109375" style="91" customWidth="1"/>
    <col min="518" max="518" width="14.33203125" style="91" customWidth="1"/>
    <col min="519" max="519" width="12" style="91" customWidth="1"/>
    <col min="520" max="520" width="13.88671875" style="91" customWidth="1"/>
    <col min="521" max="521" width="15.109375" style="91" customWidth="1"/>
    <col min="522" max="703" width="15.6640625" style="91" customWidth="1"/>
    <col min="704" max="768" width="0.88671875" style="91"/>
    <col min="769" max="769" width="39" style="91" customWidth="1"/>
    <col min="770" max="770" width="8.6640625" style="91" customWidth="1"/>
    <col min="771" max="771" width="13.33203125" style="91" customWidth="1"/>
    <col min="772" max="772" width="17.44140625" style="91" customWidth="1"/>
    <col min="773" max="773" width="15.109375" style="91" customWidth="1"/>
    <col min="774" max="774" width="14.33203125" style="91" customWidth="1"/>
    <col min="775" max="775" width="12" style="91" customWidth="1"/>
    <col min="776" max="776" width="13.88671875" style="91" customWidth="1"/>
    <col min="777" max="777" width="15.109375" style="91" customWidth="1"/>
    <col min="778" max="959" width="15.6640625" style="91" customWidth="1"/>
    <col min="960" max="1024" width="0.88671875" style="91"/>
    <col min="1025" max="1025" width="39" style="91" customWidth="1"/>
    <col min="1026" max="1026" width="8.6640625" style="91" customWidth="1"/>
    <col min="1027" max="1027" width="13.33203125" style="91" customWidth="1"/>
    <col min="1028" max="1028" width="17.44140625" style="91" customWidth="1"/>
    <col min="1029" max="1029" width="15.109375" style="91" customWidth="1"/>
    <col min="1030" max="1030" width="14.33203125" style="91" customWidth="1"/>
    <col min="1031" max="1031" width="12" style="91" customWidth="1"/>
    <col min="1032" max="1032" width="13.88671875" style="91" customWidth="1"/>
    <col min="1033" max="1033" width="15.109375" style="91" customWidth="1"/>
    <col min="1034" max="1215" width="15.6640625" style="91" customWidth="1"/>
    <col min="1216" max="1280" width="0.88671875" style="91"/>
    <col min="1281" max="1281" width="39" style="91" customWidth="1"/>
    <col min="1282" max="1282" width="8.6640625" style="91" customWidth="1"/>
    <col min="1283" max="1283" width="13.33203125" style="91" customWidth="1"/>
    <col min="1284" max="1284" width="17.44140625" style="91" customWidth="1"/>
    <col min="1285" max="1285" width="15.109375" style="91" customWidth="1"/>
    <col min="1286" max="1286" width="14.33203125" style="91" customWidth="1"/>
    <col min="1287" max="1287" width="12" style="91" customWidth="1"/>
    <col min="1288" max="1288" width="13.88671875" style="91" customWidth="1"/>
    <col min="1289" max="1289" width="15.109375" style="91" customWidth="1"/>
    <col min="1290" max="1471" width="15.6640625" style="91" customWidth="1"/>
    <col min="1472" max="1536" width="0.88671875" style="91"/>
    <col min="1537" max="1537" width="39" style="91" customWidth="1"/>
    <col min="1538" max="1538" width="8.6640625" style="91" customWidth="1"/>
    <col min="1539" max="1539" width="13.33203125" style="91" customWidth="1"/>
    <col min="1540" max="1540" width="17.44140625" style="91" customWidth="1"/>
    <col min="1541" max="1541" width="15.109375" style="91" customWidth="1"/>
    <col min="1542" max="1542" width="14.33203125" style="91" customWidth="1"/>
    <col min="1543" max="1543" width="12" style="91" customWidth="1"/>
    <col min="1544" max="1544" width="13.88671875" style="91" customWidth="1"/>
    <col min="1545" max="1545" width="15.109375" style="91" customWidth="1"/>
    <col min="1546" max="1727" width="15.6640625" style="91" customWidth="1"/>
    <col min="1728" max="1792" width="0.88671875" style="91"/>
    <col min="1793" max="1793" width="39" style="91" customWidth="1"/>
    <col min="1794" max="1794" width="8.6640625" style="91" customWidth="1"/>
    <col min="1795" max="1795" width="13.33203125" style="91" customWidth="1"/>
    <col min="1796" max="1796" width="17.44140625" style="91" customWidth="1"/>
    <col min="1797" max="1797" width="15.109375" style="91" customWidth="1"/>
    <col min="1798" max="1798" width="14.33203125" style="91" customWidth="1"/>
    <col min="1799" max="1799" width="12" style="91" customWidth="1"/>
    <col min="1800" max="1800" width="13.88671875" style="91" customWidth="1"/>
    <col min="1801" max="1801" width="15.109375" style="91" customWidth="1"/>
    <col min="1802" max="1983" width="15.6640625" style="91" customWidth="1"/>
    <col min="1984" max="2048" width="0.88671875" style="91"/>
    <col min="2049" max="2049" width="39" style="91" customWidth="1"/>
    <col min="2050" max="2050" width="8.6640625" style="91" customWidth="1"/>
    <col min="2051" max="2051" width="13.33203125" style="91" customWidth="1"/>
    <col min="2052" max="2052" width="17.44140625" style="91" customWidth="1"/>
    <col min="2053" max="2053" width="15.109375" style="91" customWidth="1"/>
    <col min="2054" max="2054" width="14.33203125" style="91" customWidth="1"/>
    <col min="2055" max="2055" width="12" style="91" customWidth="1"/>
    <col min="2056" max="2056" width="13.88671875" style="91" customWidth="1"/>
    <col min="2057" max="2057" width="15.109375" style="91" customWidth="1"/>
    <col min="2058" max="2239" width="15.6640625" style="91" customWidth="1"/>
    <col min="2240" max="2304" width="0.88671875" style="91"/>
    <col min="2305" max="2305" width="39" style="91" customWidth="1"/>
    <col min="2306" max="2306" width="8.6640625" style="91" customWidth="1"/>
    <col min="2307" max="2307" width="13.33203125" style="91" customWidth="1"/>
    <col min="2308" max="2308" width="17.44140625" style="91" customWidth="1"/>
    <col min="2309" max="2309" width="15.109375" style="91" customWidth="1"/>
    <col min="2310" max="2310" width="14.33203125" style="91" customWidth="1"/>
    <col min="2311" max="2311" width="12" style="91" customWidth="1"/>
    <col min="2312" max="2312" width="13.88671875" style="91" customWidth="1"/>
    <col min="2313" max="2313" width="15.109375" style="91" customWidth="1"/>
    <col min="2314" max="2495" width="15.6640625" style="91" customWidth="1"/>
    <col min="2496" max="2560" width="0.88671875" style="91"/>
    <col min="2561" max="2561" width="39" style="91" customWidth="1"/>
    <col min="2562" max="2562" width="8.6640625" style="91" customWidth="1"/>
    <col min="2563" max="2563" width="13.33203125" style="91" customWidth="1"/>
    <col min="2564" max="2564" width="17.44140625" style="91" customWidth="1"/>
    <col min="2565" max="2565" width="15.109375" style="91" customWidth="1"/>
    <col min="2566" max="2566" width="14.33203125" style="91" customWidth="1"/>
    <col min="2567" max="2567" width="12" style="91" customWidth="1"/>
    <col min="2568" max="2568" width="13.88671875" style="91" customWidth="1"/>
    <col min="2569" max="2569" width="15.109375" style="91" customWidth="1"/>
    <col min="2570" max="2751" width="15.6640625" style="91" customWidth="1"/>
    <col min="2752" max="2816" width="0.88671875" style="91"/>
    <col min="2817" max="2817" width="39" style="91" customWidth="1"/>
    <col min="2818" max="2818" width="8.6640625" style="91" customWidth="1"/>
    <col min="2819" max="2819" width="13.33203125" style="91" customWidth="1"/>
    <col min="2820" max="2820" width="17.44140625" style="91" customWidth="1"/>
    <col min="2821" max="2821" width="15.109375" style="91" customWidth="1"/>
    <col min="2822" max="2822" width="14.33203125" style="91" customWidth="1"/>
    <col min="2823" max="2823" width="12" style="91" customWidth="1"/>
    <col min="2824" max="2824" width="13.88671875" style="91" customWidth="1"/>
    <col min="2825" max="2825" width="15.109375" style="91" customWidth="1"/>
    <col min="2826" max="3007" width="15.6640625" style="91" customWidth="1"/>
    <col min="3008" max="3072" width="0.88671875" style="91"/>
    <col min="3073" max="3073" width="39" style="91" customWidth="1"/>
    <col min="3074" max="3074" width="8.6640625" style="91" customWidth="1"/>
    <col min="3075" max="3075" width="13.33203125" style="91" customWidth="1"/>
    <col min="3076" max="3076" width="17.44140625" style="91" customWidth="1"/>
    <col min="3077" max="3077" width="15.109375" style="91" customWidth="1"/>
    <col min="3078" max="3078" width="14.33203125" style="91" customWidth="1"/>
    <col min="3079" max="3079" width="12" style="91" customWidth="1"/>
    <col min="3080" max="3080" width="13.88671875" style="91" customWidth="1"/>
    <col min="3081" max="3081" width="15.109375" style="91" customWidth="1"/>
    <col min="3082" max="3263" width="15.6640625" style="91" customWidth="1"/>
    <col min="3264" max="3328" width="0.88671875" style="91"/>
    <col min="3329" max="3329" width="39" style="91" customWidth="1"/>
    <col min="3330" max="3330" width="8.6640625" style="91" customWidth="1"/>
    <col min="3331" max="3331" width="13.33203125" style="91" customWidth="1"/>
    <col min="3332" max="3332" width="17.44140625" style="91" customWidth="1"/>
    <col min="3333" max="3333" width="15.109375" style="91" customWidth="1"/>
    <col min="3334" max="3334" width="14.33203125" style="91" customWidth="1"/>
    <col min="3335" max="3335" width="12" style="91" customWidth="1"/>
    <col min="3336" max="3336" width="13.88671875" style="91" customWidth="1"/>
    <col min="3337" max="3337" width="15.109375" style="91" customWidth="1"/>
    <col min="3338" max="3519" width="15.6640625" style="91" customWidth="1"/>
    <col min="3520" max="3584" width="0.88671875" style="91"/>
    <col min="3585" max="3585" width="39" style="91" customWidth="1"/>
    <col min="3586" max="3586" width="8.6640625" style="91" customWidth="1"/>
    <col min="3587" max="3587" width="13.33203125" style="91" customWidth="1"/>
    <col min="3588" max="3588" width="17.44140625" style="91" customWidth="1"/>
    <col min="3589" max="3589" width="15.109375" style="91" customWidth="1"/>
    <col min="3590" max="3590" width="14.33203125" style="91" customWidth="1"/>
    <col min="3591" max="3591" width="12" style="91" customWidth="1"/>
    <col min="3592" max="3592" width="13.88671875" style="91" customWidth="1"/>
    <col min="3593" max="3593" width="15.109375" style="91" customWidth="1"/>
    <col min="3594" max="3775" width="15.6640625" style="91" customWidth="1"/>
    <col min="3776" max="3840" width="0.88671875" style="91"/>
    <col min="3841" max="3841" width="39" style="91" customWidth="1"/>
    <col min="3842" max="3842" width="8.6640625" style="91" customWidth="1"/>
    <col min="3843" max="3843" width="13.33203125" style="91" customWidth="1"/>
    <col min="3844" max="3844" width="17.44140625" style="91" customWidth="1"/>
    <col min="3845" max="3845" width="15.109375" style="91" customWidth="1"/>
    <col min="3846" max="3846" width="14.33203125" style="91" customWidth="1"/>
    <col min="3847" max="3847" width="12" style="91" customWidth="1"/>
    <col min="3848" max="3848" width="13.88671875" style="91" customWidth="1"/>
    <col min="3849" max="3849" width="15.109375" style="91" customWidth="1"/>
    <col min="3850" max="4031" width="15.6640625" style="91" customWidth="1"/>
    <col min="4032" max="4096" width="0.88671875" style="91"/>
    <col min="4097" max="4097" width="39" style="91" customWidth="1"/>
    <col min="4098" max="4098" width="8.6640625" style="91" customWidth="1"/>
    <col min="4099" max="4099" width="13.33203125" style="91" customWidth="1"/>
    <col min="4100" max="4100" width="17.44140625" style="91" customWidth="1"/>
    <col min="4101" max="4101" width="15.109375" style="91" customWidth="1"/>
    <col min="4102" max="4102" width="14.33203125" style="91" customWidth="1"/>
    <col min="4103" max="4103" width="12" style="91" customWidth="1"/>
    <col min="4104" max="4104" width="13.88671875" style="91" customWidth="1"/>
    <col min="4105" max="4105" width="15.109375" style="91" customWidth="1"/>
    <col min="4106" max="4287" width="15.6640625" style="91" customWidth="1"/>
    <col min="4288" max="4352" width="0.88671875" style="91"/>
    <col min="4353" max="4353" width="39" style="91" customWidth="1"/>
    <col min="4354" max="4354" width="8.6640625" style="91" customWidth="1"/>
    <col min="4355" max="4355" width="13.33203125" style="91" customWidth="1"/>
    <col min="4356" max="4356" width="17.44140625" style="91" customWidth="1"/>
    <col min="4357" max="4357" width="15.109375" style="91" customWidth="1"/>
    <col min="4358" max="4358" width="14.33203125" style="91" customWidth="1"/>
    <col min="4359" max="4359" width="12" style="91" customWidth="1"/>
    <col min="4360" max="4360" width="13.88671875" style="91" customWidth="1"/>
    <col min="4361" max="4361" width="15.109375" style="91" customWidth="1"/>
    <col min="4362" max="4543" width="15.6640625" style="91" customWidth="1"/>
    <col min="4544" max="4608" width="0.88671875" style="91"/>
    <col min="4609" max="4609" width="39" style="91" customWidth="1"/>
    <col min="4610" max="4610" width="8.6640625" style="91" customWidth="1"/>
    <col min="4611" max="4611" width="13.33203125" style="91" customWidth="1"/>
    <col min="4612" max="4612" width="17.44140625" style="91" customWidth="1"/>
    <col min="4613" max="4613" width="15.109375" style="91" customWidth="1"/>
    <col min="4614" max="4614" width="14.33203125" style="91" customWidth="1"/>
    <col min="4615" max="4615" width="12" style="91" customWidth="1"/>
    <col min="4616" max="4616" width="13.88671875" style="91" customWidth="1"/>
    <col min="4617" max="4617" width="15.109375" style="91" customWidth="1"/>
    <col min="4618" max="4799" width="15.6640625" style="91" customWidth="1"/>
    <col min="4800" max="4864" width="0.88671875" style="91"/>
    <col min="4865" max="4865" width="39" style="91" customWidth="1"/>
    <col min="4866" max="4866" width="8.6640625" style="91" customWidth="1"/>
    <col min="4867" max="4867" width="13.33203125" style="91" customWidth="1"/>
    <col min="4868" max="4868" width="17.44140625" style="91" customWidth="1"/>
    <col min="4869" max="4869" width="15.109375" style="91" customWidth="1"/>
    <col min="4870" max="4870" width="14.33203125" style="91" customWidth="1"/>
    <col min="4871" max="4871" width="12" style="91" customWidth="1"/>
    <col min="4872" max="4872" width="13.88671875" style="91" customWidth="1"/>
    <col min="4873" max="4873" width="15.109375" style="91" customWidth="1"/>
    <col min="4874" max="5055" width="15.6640625" style="91" customWidth="1"/>
    <col min="5056" max="5120" width="0.88671875" style="91"/>
    <col min="5121" max="5121" width="39" style="91" customWidth="1"/>
    <col min="5122" max="5122" width="8.6640625" style="91" customWidth="1"/>
    <col min="5123" max="5123" width="13.33203125" style="91" customWidth="1"/>
    <col min="5124" max="5124" width="17.44140625" style="91" customWidth="1"/>
    <col min="5125" max="5125" width="15.109375" style="91" customWidth="1"/>
    <col min="5126" max="5126" width="14.33203125" style="91" customWidth="1"/>
    <col min="5127" max="5127" width="12" style="91" customWidth="1"/>
    <col min="5128" max="5128" width="13.88671875" style="91" customWidth="1"/>
    <col min="5129" max="5129" width="15.109375" style="91" customWidth="1"/>
    <col min="5130" max="5311" width="15.6640625" style="91" customWidth="1"/>
    <col min="5312" max="5376" width="0.88671875" style="91"/>
    <col min="5377" max="5377" width="39" style="91" customWidth="1"/>
    <col min="5378" max="5378" width="8.6640625" style="91" customWidth="1"/>
    <col min="5379" max="5379" width="13.33203125" style="91" customWidth="1"/>
    <col min="5380" max="5380" width="17.44140625" style="91" customWidth="1"/>
    <col min="5381" max="5381" width="15.109375" style="91" customWidth="1"/>
    <col min="5382" max="5382" width="14.33203125" style="91" customWidth="1"/>
    <col min="5383" max="5383" width="12" style="91" customWidth="1"/>
    <col min="5384" max="5384" width="13.88671875" style="91" customWidth="1"/>
    <col min="5385" max="5385" width="15.109375" style="91" customWidth="1"/>
    <col min="5386" max="5567" width="15.6640625" style="91" customWidth="1"/>
    <col min="5568" max="5632" width="0.88671875" style="91"/>
    <col min="5633" max="5633" width="39" style="91" customWidth="1"/>
    <col min="5634" max="5634" width="8.6640625" style="91" customWidth="1"/>
    <col min="5635" max="5635" width="13.33203125" style="91" customWidth="1"/>
    <col min="5636" max="5636" width="17.44140625" style="91" customWidth="1"/>
    <col min="5637" max="5637" width="15.109375" style="91" customWidth="1"/>
    <col min="5638" max="5638" width="14.33203125" style="91" customWidth="1"/>
    <col min="5639" max="5639" width="12" style="91" customWidth="1"/>
    <col min="5640" max="5640" width="13.88671875" style="91" customWidth="1"/>
    <col min="5641" max="5641" width="15.109375" style="91" customWidth="1"/>
    <col min="5642" max="5823" width="15.6640625" style="91" customWidth="1"/>
    <col min="5824" max="5888" width="0.88671875" style="91"/>
    <col min="5889" max="5889" width="39" style="91" customWidth="1"/>
    <col min="5890" max="5890" width="8.6640625" style="91" customWidth="1"/>
    <col min="5891" max="5891" width="13.33203125" style="91" customWidth="1"/>
    <col min="5892" max="5892" width="17.44140625" style="91" customWidth="1"/>
    <col min="5893" max="5893" width="15.109375" style="91" customWidth="1"/>
    <col min="5894" max="5894" width="14.33203125" style="91" customWidth="1"/>
    <col min="5895" max="5895" width="12" style="91" customWidth="1"/>
    <col min="5896" max="5896" width="13.88671875" style="91" customWidth="1"/>
    <col min="5897" max="5897" width="15.109375" style="91" customWidth="1"/>
    <col min="5898" max="6079" width="15.6640625" style="91" customWidth="1"/>
    <col min="6080" max="6144" width="0.88671875" style="91"/>
    <col min="6145" max="6145" width="39" style="91" customWidth="1"/>
    <col min="6146" max="6146" width="8.6640625" style="91" customWidth="1"/>
    <col min="6147" max="6147" width="13.33203125" style="91" customWidth="1"/>
    <col min="6148" max="6148" width="17.44140625" style="91" customWidth="1"/>
    <col min="6149" max="6149" width="15.109375" style="91" customWidth="1"/>
    <col min="6150" max="6150" width="14.33203125" style="91" customWidth="1"/>
    <col min="6151" max="6151" width="12" style="91" customWidth="1"/>
    <col min="6152" max="6152" width="13.88671875" style="91" customWidth="1"/>
    <col min="6153" max="6153" width="15.109375" style="91" customWidth="1"/>
    <col min="6154" max="6335" width="15.6640625" style="91" customWidth="1"/>
    <col min="6336" max="6400" width="0.88671875" style="91"/>
    <col min="6401" max="6401" width="39" style="91" customWidth="1"/>
    <col min="6402" max="6402" width="8.6640625" style="91" customWidth="1"/>
    <col min="6403" max="6403" width="13.33203125" style="91" customWidth="1"/>
    <col min="6404" max="6404" width="17.44140625" style="91" customWidth="1"/>
    <col min="6405" max="6405" width="15.109375" style="91" customWidth="1"/>
    <col min="6406" max="6406" width="14.33203125" style="91" customWidth="1"/>
    <col min="6407" max="6407" width="12" style="91" customWidth="1"/>
    <col min="6408" max="6408" width="13.88671875" style="91" customWidth="1"/>
    <col min="6409" max="6409" width="15.109375" style="91" customWidth="1"/>
    <col min="6410" max="6591" width="15.6640625" style="91" customWidth="1"/>
    <col min="6592" max="6656" width="0.88671875" style="91"/>
    <col min="6657" max="6657" width="39" style="91" customWidth="1"/>
    <col min="6658" max="6658" width="8.6640625" style="91" customWidth="1"/>
    <col min="6659" max="6659" width="13.33203125" style="91" customWidth="1"/>
    <col min="6660" max="6660" width="17.44140625" style="91" customWidth="1"/>
    <col min="6661" max="6661" width="15.109375" style="91" customWidth="1"/>
    <col min="6662" max="6662" width="14.33203125" style="91" customWidth="1"/>
    <col min="6663" max="6663" width="12" style="91" customWidth="1"/>
    <col min="6664" max="6664" width="13.88671875" style="91" customWidth="1"/>
    <col min="6665" max="6665" width="15.109375" style="91" customWidth="1"/>
    <col min="6666" max="6847" width="15.6640625" style="91" customWidth="1"/>
    <col min="6848" max="6912" width="0.88671875" style="91"/>
    <col min="6913" max="6913" width="39" style="91" customWidth="1"/>
    <col min="6914" max="6914" width="8.6640625" style="91" customWidth="1"/>
    <col min="6915" max="6915" width="13.33203125" style="91" customWidth="1"/>
    <col min="6916" max="6916" width="17.44140625" style="91" customWidth="1"/>
    <col min="6917" max="6917" width="15.109375" style="91" customWidth="1"/>
    <col min="6918" max="6918" width="14.33203125" style="91" customWidth="1"/>
    <col min="6919" max="6919" width="12" style="91" customWidth="1"/>
    <col min="6920" max="6920" width="13.88671875" style="91" customWidth="1"/>
    <col min="6921" max="6921" width="15.109375" style="91" customWidth="1"/>
    <col min="6922" max="7103" width="15.6640625" style="91" customWidth="1"/>
    <col min="7104" max="7168" width="0.88671875" style="91"/>
    <col min="7169" max="7169" width="39" style="91" customWidth="1"/>
    <col min="7170" max="7170" width="8.6640625" style="91" customWidth="1"/>
    <col min="7171" max="7171" width="13.33203125" style="91" customWidth="1"/>
    <col min="7172" max="7172" width="17.44140625" style="91" customWidth="1"/>
    <col min="7173" max="7173" width="15.109375" style="91" customWidth="1"/>
    <col min="7174" max="7174" width="14.33203125" style="91" customWidth="1"/>
    <col min="7175" max="7175" width="12" style="91" customWidth="1"/>
    <col min="7176" max="7176" width="13.88671875" style="91" customWidth="1"/>
    <col min="7177" max="7177" width="15.109375" style="91" customWidth="1"/>
    <col min="7178" max="7359" width="15.6640625" style="91" customWidth="1"/>
    <col min="7360" max="7424" width="0.88671875" style="91"/>
    <col min="7425" max="7425" width="39" style="91" customWidth="1"/>
    <col min="7426" max="7426" width="8.6640625" style="91" customWidth="1"/>
    <col min="7427" max="7427" width="13.33203125" style="91" customWidth="1"/>
    <col min="7428" max="7428" width="17.44140625" style="91" customWidth="1"/>
    <col min="7429" max="7429" width="15.109375" style="91" customWidth="1"/>
    <col min="7430" max="7430" width="14.33203125" style="91" customWidth="1"/>
    <col min="7431" max="7431" width="12" style="91" customWidth="1"/>
    <col min="7432" max="7432" width="13.88671875" style="91" customWidth="1"/>
    <col min="7433" max="7433" width="15.109375" style="91" customWidth="1"/>
    <col min="7434" max="7615" width="15.6640625" style="91" customWidth="1"/>
    <col min="7616" max="7680" width="0.88671875" style="91"/>
    <col min="7681" max="7681" width="39" style="91" customWidth="1"/>
    <col min="7682" max="7682" width="8.6640625" style="91" customWidth="1"/>
    <col min="7683" max="7683" width="13.33203125" style="91" customWidth="1"/>
    <col min="7684" max="7684" width="17.44140625" style="91" customWidth="1"/>
    <col min="7685" max="7685" width="15.109375" style="91" customWidth="1"/>
    <col min="7686" max="7686" width="14.33203125" style="91" customWidth="1"/>
    <col min="7687" max="7687" width="12" style="91" customWidth="1"/>
    <col min="7688" max="7688" width="13.88671875" style="91" customWidth="1"/>
    <col min="7689" max="7689" width="15.109375" style="91" customWidth="1"/>
    <col min="7690" max="7871" width="15.6640625" style="91" customWidth="1"/>
    <col min="7872" max="7936" width="0.88671875" style="91"/>
    <col min="7937" max="7937" width="39" style="91" customWidth="1"/>
    <col min="7938" max="7938" width="8.6640625" style="91" customWidth="1"/>
    <col min="7939" max="7939" width="13.33203125" style="91" customWidth="1"/>
    <col min="7940" max="7940" width="17.44140625" style="91" customWidth="1"/>
    <col min="7941" max="7941" width="15.109375" style="91" customWidth="1"/>
    <col min="7942" max="7942" width="14.33203125" style="91" customWidth="1"/>
    <col min="7943" max="7943" width="12" style="91" customWidth="1"/>
    <col min="7944" max="7944" width="13.88671875" style="91" customWidth="1"/>
    <col min="7945" max="7945" width="15.109375" style="91" customWidth="1"/>
    <col min="7946" max="8127" width="15.6640625" style="91" customWidth="1"/>
    <col min="8128" max="8192" width="0.88671875" style="91"/>
    <col min="8193" max="8193" width="39" style="91" customWidth="1"/>
    <col min="8194" max="8194" width="8.6640625" style="91" customWidth="1"/>
    <col min="8195" max="8195" width="13.33203125" style="91" customWidth="1"/>
    <col min="8196" max="8196" width="17.44140625" style="91" customWidth="1"/>
    <col min="8197" max="8197" width="15.109375" style="91" customWidth="1"/>
    <col min="8198" max="8198" width="14.33203125" style="91" customWidth="1"/>
    <col min="8199" max="8199" width="12" style="91" customWidth="1"/>
    <col min="8200" max="8200" width="13.88671875" style="91" customWidth="1"/>
    <col min="8201" max="8201" width="15.109375" style="91" customWidth="1"/>
    <col min="8202" max="8383" width="15.6640625" style="91" customWidth="1"/>
    <col min="8384" max="8448" width="0.88671875" style="91"/>
    <col min="8449" max="8449" width="39" style="91" customWidth="1"/>
    <col min="8450" max="8450" width="8.6640625" style="91" customWidth="1"/>
    <col min="8451" max="8451" width="13.33203125" style="91" customWidth="1"/>
    <col min="8452" max="8452" width="17.44140625" style="91" customWidth="1"/>
    <col min="8453" max="8453" width="15.109375" style="91" customWidth="1"/>
    <col min="8454" max="8454" width="14.33203125" style="91" customWidth="1"/>
    <col min="8455" max="8455" width="12" style="91" customWidth="1"/>
    <col min="8456" max="8456" width="13.88671875" style="91" customWidth="1"/>
    <col min="8457" max="8457" width="15.109375" style="91" customWidth="1"/>
    <col min="8458" max="8639" width="15.6640625" style="91" customWidth="1"/>
    <col min="8640" max="8704" width="0.88671875" style="91"/>
    <col min="8705" max="8705" width="39" style="91" customWidth="1"/>
    <col min="8706" max="8706" width="8.6640625" style="91" customWidth="1"/>
    <col min="8707" max="8707" width="13.33203125" style="91" customWidth="1"/>
    <col min="8708" max="8708" width="17.44140625" style="91" customWidth="1"/>
    <col min="8709" max="8709" width="15.109375" style="91" customWidth="1"/>
    <col min="8710" max="8710" width="14.33203125" style="91" customWidth="1"/>
    <col min="8711" max="8711" width="12" style="91" customWidth="1"/>
    <col min="8712" max="8712" width="13.88671875" style="91" customWidth="1"/>
    <col min="8713" max="8713" width="15.109375" style="91" customWidth="1"/>
    <col min="8714" max="8895" width="15.6640625" style="91" customWidth="1"/>
    <col min="8896" max="8960" width="0.88671875" style="91"/>
    <col min="8961" max="8961" width="39" style="91" customWidth="1"/>
    <col min="8962" max="8962" width="8.6640625" style="91" customWidth="1"/>
    <col min="8963" max="8963" width="13.33203125" style="91" customWidth="1"/>
    <col min="8964" max="8964" width="17.44140625" style="91" customWidth="1"/>
    <col min="8965" max="8965" width="15.109375" style="91" customWidth="1"/>
    <col min="8966" max="8966" width="14.33203125" style="91" customWidth="1"/>
    <col min="8967" max="8967" width="12" style="91" customWidth="1"/>
    <col min="8968" max="8968" width="13.88671875" style="91" customWidth="1"/>
    <col min="8969" max="8969" width="15.109375" style="91" customWidth="1"/>
    <col min="8970" max="9151" width="15.6640625" style="91" customWidth="1"/>
    <col min="9152" max="9216" width="0.88671875" style="91"/>
    <col min="9217" max="9217" width="39" style="91" customWidth="1"/>
    <col min="9218" max="9218" width="8.6640625" style="91" customWidth="1"/>
    <col min="9219" max="9219" width="13.33203125" style="91" customWidth="1"/>
    <col min="9220" max="9220" width="17.44140625" style="91" customWidth="1"/>
    <col min="9221" max="9221" width="15.109375" style="91" customWidth="1"/>
    <col min="9222" max="9222" width="14.33203125" style="91" customWidth="1"/>
    <col min="9223" max="9223" width="12" style="91" customWidth="1"/>
    <col min="9224" max="9224" width="13.88671875" style="91" customWidth="1"/>
    <col min="9225" max="9225" width="15.109375" style="91" customWidth="1"/>
    <col min="9226" max="9407" width="15.6640625" style="91" customWidth="1"/>
    <col min="9408" max="9472" width="0.88671875" style="91"/>
    <col min="9473" max="9473" width="39" style="91" customWidth="1"/>
    <col min="9474" max="9474" width="8.6640625" style="91" customWidth="1"/>
    <col min="9475" max="9475" width="13.33203125" style="91" customWidth="1"/>
    <col min="9476" max="9476" width="17.44140625" style="91" customWidth="1"/>
    <col min="9477" max="9477" width="15.109375" style="91" customWidth="1"/>
    <col min="9478" max="9478" width="14.33203125" style="91" customWidth="1"/>
    <col min="9479" max="9479" width="12" style="91" customWidth="1"/>
    <col min="9480" max="9480" width="13.88671875" style="91" customWidth="1"/>
    <col min="9481" max="9481" width="15.109375" style="91" customWidth="1"/>
    <col min="9482" max="9663" width="15.6640625" style="91" customWidth="1"/>
    <col min="9664" max="9728" width="0.88671875" style="91"/>
    <col min="9729" max="9729" width="39" style="91" customWidth="1"/>
    <col min="9730" max="9730" width="8.6640625" style="91" customWidth="1"/>
    <col min="9731" max="9731" width="13.33203125" style="91" customWidth="1"/>
    <col min="9732" max="9732" width="17.44140625" style="91" customWidth="1"/>
    <col min="9733" max="9733" width="15.109375" style="91" customWidth="1"/>
    <col min="9734" max="9734" width="14.33203125" style="91" customWidth="1"/>
    <col min="9735" max="9735" width="12" style="91" customWidth="1"/>
    <col min="9736" max="9736" width="13.88671875" style="91" customWidth="1"/>
    <col min="9737" max="9737" width="15.109375" style="91" customWidth="1"/>
    <col min="9738" max="9919" width="15.6640625" style="91" customWidth="1"/>
    <col min="9920" max="9984" width="0.88671875" style="91"/>
    <col min="9985" max="9985" width="39" style="91" customWidth="1"/>
    <col min="9986" max="9986" width="8.6640625" style="91" customWidth="1"/>
    <col min="9987" max="9987" width="13.33203125" style="91" customWidth="1"/>
    <col min="9988" max="9988" width="17.44140625" style="91" customWidth="1"/>
    <col min="9989" max="9989" width="15.109375" style="91" customWidth="1"/>
    <col min="9990" max="9990" width="14.33203125" style="91" customWidth="1"/>
    <col min="9991" max="9991" width="12" style="91" customWidth="1"/>
    <col min="9992" max="9992" width="13.88671875" style="91" customWidth="1"/>
    <col min="9993" max="9993" width="15.109375" style="91" customWidth="1"/>
    <col min="9994" max="10175" width="15.6640625" style="91" customWidth="1"/>
    <col min="10176" max="10240" width="0.88671875" style="91"/>
    <col min="10241" max="10241" width="39" style="91" customWidth="1"/>
    <col min="10242" max="10242" width="8.6640625" style="91" customWidth="1"/>
    <col min="10243" max="10243" width="13.33203125" style="91" customWidth="1"/>
    <col min="10244" max="10244" width="17.44140625" style="91" customWidth="1"/>
    <col min="10245" max="10245" width="15.109375" style="91" customWidth="1"/>
    <col min="10246" max="10246" width="14.33203125" style="91" customWidth="1"/>
    <col min="10247" max="10247" width="12" style="91" customWidth="1"/>
    <col min="10248" max="10248" width="13.88671875" style="91" customWidth="1"/>
    <col min="10249" max="10249" width="15.109375" style="91" customWidth="1"/>
    <col min="10250" max="10431" width="15.6640625" style="91" customWidth="1"/>
    <col min="10432" max="10496" width="0.88671875" style="91"/>
    <col min="10497" max="10497" width="39" style="91" customWidth="1"/>
    <col min="10498" max="10498" width="8.6640625" style="91" customWidth="1"/>
    <col min="10499" max="10499" width="13.33203125" style="91" customWidth="1"/>
    <col min="10500" max="10500" width="17.44140625" style="91" customWidth="1"/>
    <col min="10501" max="10501" width="15.109375" style="91" customWidth="1"/>
    <col min="10502" max="10502" width="14.33203125" style="91" customWidth="1"/>
    <col min="10503" max="10503" width="12" style="91" customWidth="1"/>
    <col min="10504" max="10504" width="13.88671875" style="91" customWidth="1"/>
    <col min="10505" max="10505" width="15.109375" style="91" customWidth="1"/>
    <col min="10506" max="10687" width="15.6640625" style="91" customWidth="1"/>
    <col min="10688" max="10752" width="0.88671875" style="91"/>
    <col min="10753" max="10753" width="39" style="91" customWidth="1"/>
    <col min="10754" max="10754" width="8.6640625" style="91" customWidth="1"/>
    <col min="10755" max="10755" width="13.33203125" style="91" customWidth="1"/>
    <col min="10756" max="10756" width="17.44140625" style="91" customWidth="1"/>
    <col min="10757" max="10757" width="15.109375" style="91" customWidth="1"/>
    <col min="10758" max="10758" width="14.33203125" style="91" customWidth="1"/>
    <col min="10759" max="10759" width="12" style="91" customWidth="1"/>
    <col min="10760" max="10760" width="13.88671875" style="91" customWidth="1"/>
    <col min="10761" max="10761" width="15.109375" style="91" customWidth="1"/>
    <col min="10762" max="10943" width="15.6640625" style="91" customWidth="1"/>
    <col min="10944" max="11008" width="0.88671875" style="91"/>
    <col min="11009" max="11009" width="39" style="91" customWidth="1"/>
    <col min="11010" max="11010" width="8.6640625" style="91" customWidth="1"/>
    <col min="11011" max="11011" width="13.33203125" style="91" customWidth="1"/>
    <col min="11012" max="11012" width="17.44140625" style="91" customWidth="1"/>
    <col min="11013" max="11013" width="15.109375" style="91" customWidth="1"/>
    <col min="11014" max="11014" width="14.33203125" style="91" customWidth="1"/>
    <col min="11015" max="11015" width="12" style="91" customWidth="1"/>
    <col min="11016" max="11016" width="13.88671875" style="91" customWidth="1"/>
    <col min="11017" max="11017" width="15.109375" style="91" customWidth="1"/>
    <col min="11018" max="11199" width="15.6640625" style="91" customWidth="1"/>
    <col min="11200" max="11264" width="0.88671875" style="91"/>
    <col min="11265" max="11265" width="39" style="91" customWidth="1"/>
    <col min="11266" max="11266" width="8.6640625" style="91" customWidth="1"/>
    <col min="11267" max="11267" width="13.33203125" style="91" customWidth="1"/>
    <col min="11268" max="11268" width="17.44140625" style="91" customWidth="1"/>
    <col min="11269" max="11269" width="15.109375" style="91" customWidth="1"/>
    <col min="11270" max="11270" width="14.33203125" style="91" customWidth="1"/>
    <col min="11271" max="11271" width="12" style="91" customWidth="1"/>
    <col min="11272" max="11272" width="13.88671875" style="91" customWidth="1"/>
    <col min="11273" max="11273" width="15.109375" style="91" customWidth="1"/>
    <col min="11274" max="11455" width="15.6640625" style="91" customWidth="1"/>
    <col min="11456" max="11520" width="0.88671875" style="91"/>
    <col min="11521" max="11521" width="39" style="91" customWidth="1"/>
    <col min="11522" max="11522" width="8.6640625" style="91" customWidth="1"/>
    <col min="11523" max="11523" width="13.33203125" style="91" customWidth="1"/>
    <col min="11524" max="11524" width="17.44140625" style="91" customWidth="1"/>
    <col min="11525" max="11525" width="15.109375" style="91" customWidth="1"/>
    <col min="11526" max="11526" width="14.33203125" style="91" customWidth="1"/>
    <col min="11527" max="11527" width="12" style="91" customWidth="1"/>
    <col min="11528" max="11528" width="13.88671875" style="91" customWidth="1"/>
    <col min="11529" max="11529" width="15.109375" style="91" customWidth="1"/>
    <col min="11530" max="11711" width="15.6640625" style="91" customWidth="1"/>
    <col min="11712" max="11776" width="0.88671875" style="91"/>
    <col min="11777" max="11777" width="39" style="91" customWidth="1"/>
    <col min="11778" max="11778" width="8.6640625" style="91" customWidth="1"/>
    <col min="11779" max="11779" width="13.33203125" style="91" customWidth="1"/>
    <col min="11780" max="11780" width="17.44140625" style="91" customWidth="1"/>
    <col min="11781" max="11781" width="15.109375" style="91" customWidth="1"/>
    <col min="11782" max="11782" width="14.33203125" style="91" customWidth="1"/>
    <col min="11783" max="11783" width="12" style="91" customWidth="1"/>
    <col min="11784" max="11784" width="13.88671875" style="91" customWidth="1"/>
    <col min="11785" max="11785" width="15.109375" style="91" customWidth="1"/>
    <col min="11786" max="11967" width="15.6640625" style="91" customWidth="1"/>
    <col min="11968" max="12032" width="0.88671875" style="91"/>
    <col min="12033" max="12033" width="39" style="91" customWidth="1"/>
    <col min="12034" max="12034" width="8.6640625" style="91" customWidth="1"/>
    <col min="12035" max="12035" width="13.33203125" style="91" customWidth="1"/>
    <col min="12036" max="12036" width="17.44140625" style="91" customWidth="1"/>
    <col min="12037" max="12037" width="15.109375" style="91" customWidth="1"/>
    <col min="12038" max="12038" width="14.33203125" style="91" customWidth="1"/>
    <col min="12039" max="12039" width="12" style="91" customWidth="1"/>
    <col min="12040" max="12040" width="13.88671875" style="91" customWidth="1"/>
    <col min="12041" max="12041" width="15.109375" style="91" customWidth="1"/>
    <col min="12042" max="12223" width="15.6640625" style="91" customWidth="1"/>
    <col min="12224" max="12288" width="0.88671875" style="91"/>
    <col min="12289" max="12289" width="39" style="91" customWidth="1"/>
    <col min="12290" max="12290" width="8.6640625" style="91" customWidth="1"/>
    <col min="12291" max="12291" width="13.33203125" style="91" customWidth="1"/>
    <col min="12292" max="12292" width="17.44140625" style="91" customWidth="1"/>
    <col min="12293" max="12293" width="15.109375" style="91" customWidth="1"/>
    <col min="12294" max="12294" width="14.33203125" style="91" customWidth="1"/>
    <col min="12295" max="12295" width="12" style="91" customWidth="1"/>
    <col min="12296" max="12296" width="13.88671875" style="91" customWidth="1"/>
    <col min="12297" max="12297" width="15.109375" style="91" customWidth="1"/>
    <col min="12298" max="12479" width="15.6640625" style="91" customWidth="1"/>
    <col min="12480" max="12544" width="0.88671875" style="91"/>
    <col min="12545" max="12545" width="39" style="91" customWidth="1"/>
    <col min="12546" max="12546" width="8.6640625" style="91" customWidth="1"/>
    <col min="12547" max="12547" width="13.33203125" style="91" customWidth="1"/>
    <col min="12548" max="12548" width="17.44140625" style="91" customWidth="1"/>
    <col min="12549" max="12549" width="15.109375" style="91" customWidth="1"/>
    <col min="12550" max="12550" width="14.33203125" style="91" customWidth="1"/>
    <col min="12551" max="12551" width="12" style="91" customWidth="1"/>
    <col min="12552" max="12552" width="13.88671875" style="91" customWidth="1"/>
    <col min="12553" max="12553" width="15.109375" style="91" customWidth="1"/>
    <col min="12554" max="12735" width="15.6640625" style="91" customWidth="1"/>
    <col min="12736" max="12800" width="0.88671875" style="91"/>
    <col min="12801" max="12801" width="39" style="91" customWidth="1"/>
    <col min="12802" max="12802" width="8.6640625" style="91" customWidth="1"/>
    <col min="12803" max="12803" width="13.33203125" style="91" customWidth="1"/>
    <col min="12804" max="12804" width="17.44140625" style="91" customWidth="1"/>
    <col min="12805" max="12805" width="15.109375" style="91" customWidth="1"/>
    <col min="12806" max="12806" width="14.33203125" style="91" customWidth="1"/>
    <col min="12807" max="12807" width="12" style="91" customWidth="1"/>
    <col min="12808" max="12808" width="13.88671875" style="91" customWidth="1"/>
    <col min="12809" max="12809" width="15.109375" style="91" customWidth="1"/>
    <col min="12810" max="12991" width="15.6640625" style="91" customWidth="1"/>
    <col min="12992" max="13056" width="0.88671875" style="91"/>
    <col min="13057" max="13057" width="39" style="91" customWidth="1"/>
    <col min="13058" max="13058" width="8.6640625" style="91" customWidth="1"/>
    <col min="13059" max="13059" width="13.33203125" style="91" customWidth="1"/>
    <col min="13060" max="13060" width="17.44140625" style="91" customWidth="1"/>
    <col min="13061" max="13061" width="15.109375" style="91" customWidth="1"/>
    <col min="13062" max="13062" width="14.33203125" style="91" customWidth="1"/>
    <col min="13063" max="13063" width="12" style="91" customWidth="1"/>
    <col min="13064" max="13064" width="13.88671875" style="91" customWidth="1"/>
    <col min="13065" max="13065" width="15.109375" style="91" customWidth="1"/>
    <col min="13066" max="13247" width="15.6640625" style="91" customWidth="1"/>
    <col min="13248" max="13312" width="0.88671875" style="91"/>
    <col min="13313" max="13313" width="39" style="91" customWidth="1"/>
    <col min="13314" max="13314" width="8.6640625" style="91" customWidth="1"/>
    <col min="13315" max="13315" width="13.33203125" style="91" customWidth="1"/>
    <col min="13316" max="13316" width="17.44140625" style="91" customWidth="1"/>
    <col min="13317" max="13317" width="15.109375" style="91" customWidth="1"/>
    <col min="13318" max="13318" width="14.33203125" style="91" customWidth="1"/>
    <col min="13319" max="13319" width="12" style="91" customWidth="1"/>
    <col min="13320" max="13320" width="13.88671875" style="91" customWidth="1"/>
    <col min="13321" max="13321" width="15.109375" style="91" customWidth="1"/>
    <col min="13322" max="13503" width="15.6640625" style="91" customWidth="1"/>
    <col min="13504" max="13568" width="0.88671875" style="91"/>
    <col min="13569" max="13569" width="39" style="91" customWidth="1"/>
    <col min="13570" max="13570" width="8.6640625" style="91" customWidth="1"/>
    <col min="13571" max="13571" width="13.33203125" style="91" customWidth="1"/>
    <col min="13572" max="13572" width="17.44140625" style="91" customWidth="1"/>
    <col min="13573" max="13573" width="15.109375" style="91" customWidth="1"/>
    <col min="13574" max="13574" width="14.33203125" style="91" customWidth="1"/>
    <col min="13575" max="13575" width="12" style="91" customWidth="1"/>
    <col min="13576" max="13576" width="13.88671875" style="91" customWidth="1"/>
    <col min="13577" max="13577" width="15.109375" style="91" customWidth="1"/>
    <col min="13578" max="13759" width="15.6640625" style="91" customWidth="1"/>
    <col min="13760" max="13824" width="0.88671875" style="91"/>
    <col min="13825" max="13825" width="39" style="91" customWidth="1"/>
    <col min="13826" max="13826" width="8.6640625" style="91" customWidth="1"/>
    <col min="13827" max="13827" width="13.33203125" style="91" customWidth="1"/>
    <col min="13828" max="13828" width="17.44140625" style="91" customWidth="1"/>
    <col min="13829" max="13829" width="15.109375" style="91" customWidth="1"/>
    <col min="13830" max="13830" width="14.33203125" style="91" customWidth="1"/>
    <col min="13831" max="13831" width="12" style="91" customWidth="1"/>
    <col min="13832" max="13832" width="13.88671875" style="91" customWidth="1"/>
    <col min="13833" max="13833" width="15.109375" style="91" customWidth="1"/>
    <col min="13834" max="14015" width="15.6640625" style="91" customWidth="1"/>
    <col min="14016" max="14080" width="0.88671875" style="91"/>
    <col min="14081" max="14081" width="39" style="91" customWidth="1"/>
    <col min="14082" max="14082" width="8.6640625" style="91" customWidth="1"/>
    <col min="14083" max="14083" width="13.33203125" style="91" customWidth="1"/>
    <col min="14084" max="14084" width="17.44140625" style="91" customWidth="1"/>
    <col min="14085" max="14085" width="15.109375" style="91" customWidth="1"/>
    <col min="14086" max="14086" width="14.33203125" style="91" customWidth="1"/>
    <col min="14087" max="14087" width="12" style="91" customWidth="1"/>
    <col min="14088" max="14088" width="13.88671875" style="91" customWidth="1"/>
    <col min="14089" max="14089" width="15.109375" style="91" customWidth="1"/>
    <col min="14090" max="14271" width="15.6640625" style="91" customWidth="1"/>
    <col min="14272" max="14336" width="0.88671875" style="91"/>
    <col min="14337" max="14337" width="39" style="91" customWidth="1"/>
    <col min="14338" max="14338" width="8.6640625" style="91" customWidth="1"/>
    <col min="14339" max="14339" width="13.33203125" style="91" customWidth="1"/>
    <col min="14340" max="14340" width="17.44140625" style="91" customWidth="1"/>
    <col min="14341" max="14341" width="15.109375" style="91" customWidth="1"/>
    <col min="14342" max="14342" width="14.33203125" style="91" customWidth="1"/>
    <col min="14343" max="14343" width="12" style="91" customWidth="1"/>
    <col min="14344" max="14344" width="13.88671875" style="91" customWidth="1"/>
    <col min="14345" max="14345" width="15.109375" style="91" customWidth="1"/>
    <col min="14346" max="14527" width="15.6640625" style="91" customWidth="1"/>
    <col min="14528" max="14592" width="0.88671875" style="91"/>
    <col min="14593" max="14593" width="39" style="91" customWidth="1"/>
    <col min="14594" max="14594" width="8.6640625" style="91" customWidth="1"/>
    <col min="14595" max="14595" width="13.33203125" style="91" customWidth="1"/>
    <col min="14596" max="14596" width="17.44140625" style="91" customWidth="1"/>
    <col min="14597" max="14597" width="15.109375" style="91" customWidth="1"/>
    <col min="14598" max="14598" width="14.33203125" style="91" customWidth="1"/>
    <col min="14599" max="14599" width="12" style="91" customWidth="1"/>
    <col min="14600" max="14600" width="13.88671875" style="91" customWidth="1"/>
    <col min="14601" max="14601" width="15.109375" style="91" customWidth="1"/>
    <col min="14602" max="14783" width="15.6640625" style="91" customWidth="1"/>
    <col min="14784" max="14848" width="0.88671875" style="91"/>
    <col min="14849" max="14849" width="39" style="91" customWidth="1"/>
    <col min="14850" max="14850" width="8.6640625" style="91" customWidth="1"/>
    <col min="14851" max="14851" width="13.33203125" style="91" customWidth="1"/>
    <col min="14852" max="14852" width="17.44140625" style="91" customWidth="1"/>
    <col min="14853" max="14853" width="15.109375" style="91" customWidth="1"/>
    <col min="14854" max="14854" width="14.33203125" style="91" customWidth="1"/>
    <col min="14855" max="14855" width="12" style="91" customWidth="1"/>
    <col min="14856" max="14856" width="13.88671875" style="91" customWidth="1"/>
    <col min="14857" max="14857" width="15.109375" style="91" customWidth="1"/>
    <col min="14858" max="15039" width="15.6640625" style="91" customWidth="1"/>
    <col min="15040" max="15104" width="0.88671875" style="91"/>
    <col min="15105" max="15105" width="39" style="91" customWidth="1"/>
    <col min="15106" max="15106" width="8.6640625" style="91" customWidth="1"/>
    <col min="15107" max="15107" width="13.33203125" style="91" customWidth="1"/>
    <col min="15108" max="15108" width="17.44140625" style="91" customWidth="1"/>
    <col min="15109" max="15109" width="15.109375" style="91" customWidth="1"/>
    <col min="15110" max="15110" width="14.33203125" style="91" customWidth="1"/>
    <col min="15111" max="15111" width="12" style="91" customWidth="1"/>
    <col min="15112" max="15112" width="13.88671875" style="91" customWidth="1"/>
    <col min="15113" max="15113" width="15.109375" style="91" customWidth="1"/>
    <col min="15114" max="15295" width="15.6640625" style="91" customWidth="1"/>
    <col min="15296" max="15360" width="0.88671875" style="91"/>
    <col min="15361" max="15361" width="39" style="91" customWidth="1"/>
    <col min="15362" max="15362" width="8.6640625" style="91" customWidth="1"/>
    <col min="15363" max="15363" width="13.33203125" style="91" customWidth="1"/>
    <col min="15364" max="15364" width="17.44140625" style="91" customWidth="1"/>
    <col min="15365" max="15365" width="15.109375" style="91" customWidth="1"/>
    <col min="15366" max="15366" width="14.33203125" style="91" customWidth="1"/>
    <col min="15367" max="15367" width="12" style="91" customWidth="1"/>
    <col min="15368" max="15368" width="13.88671875" style="91" customWidth="1"/>
    <col min="15369" max="15369" width="15.109375" style="91" customWidth="1"/>
    <col min="15370" max="15551" width="15.6640625" style="91" customWidth="1"/>
    <col min="15552" max="15616" width="0.88671875" style="91"/>
    <col min="15617" max="15617" width="39" style="91" customWidth="1"/>
    <col min="15618" max="15618" width="8.6640625" style="91" customWidth="1"/>
    <col min="15619" max="15619" width="13.33203125" style="91" customWidth="1"/>
    <col min="15620" max="15620" width="17.44140625" style="91" customWidth="1"/>
    <col min="15621" max="15621" width="15.109375" style="91" customWidth="1"/>
    <col min="15622" max="15622" width="14.33203125" style="91" customWidth="1"/>
    <col min="15623" max="15623" width="12" style="91" customWidth="1"/>
    <col min="15624" max="15624" width="13.88671875" style="91" customWidth="1"/>
    <col min="15625" max="15625" width="15.109375" style="91" customWidth="1"/>
    <col min="15626" max="15807" width="15.6640625" style="91" customWidth="1"/>
    <col min="15808" max="15872" width="0.88671875" style="91"/>
    <col min="15873" max="15873" width="39" style="91" customWidth="1"/>
    <col min="15874" max="15874" width="8.6640625" style="91" customWidth="1"/>
    <col min="15875" max="15875" width="13.33203125" style="91" customWidth="1"/>
    <col min="15876" max="15876" width="17.44140625" style="91" customWidth="1"/>
    <col min="15877" max="15877" width="15.109375" style="91" customWidth="1"/>
    <col min="15878" max="15878" width="14.33203125" style="91" customWidth="1"/>
    <col min="15879" max="15879" width="12" style="91" customWidth="1"/>
    <col min="15880" max="15880" width="13.88671875" style="91" customWidth="1"/>
    <col min="15881" max="15881" width="15.109375" style="91" customWidth="1"/>
    <col min="15882" max="16063" width="15.6640625" style="91" customWidth="1"/>
    <col min="16064" max="16128" width="0.88671875" style="91"/>
    <col min="16129" max="16129" width="39" style="91" customWidth="1"/>
    <col min="16130" max="16130" width="8.6640625" style="91" customWidth="1"/>
    <col min="16131" max="16131" width="13.33203125" style="91" customWidth="1"/>
    <col min="16132" max="16132" width="17.44140625" style="91" customWidth="1"/>
    <col min="16133" max="16133" width="15.109375" style="91" customWidth="1"/>
    <col min="16134" max="16134" width="14.33203125" style="91" customWidth="1"/>
    <col min="16135" max="16135" width="12" style="91" customWidth="1"/>
    <col min="16136" max="16136" width="13.88671875" style="91" customWidth="1"/>
    <col min="16137" max="16137" width="15.109375" style="91" customWidth="1"/>
    <col min="16138" max="16319" width="15.6640625" style="91" customWidth="1"/>
    <col min="16320" max="16384" width="0.88671875" style="91"/>
  </cols>
  <sheetData>
    <row r="1" spans="1:9" s="88" customFormat="1" ht="24.75" customHeight="1" x14ac:dyDescent="0.25">
      <c r="A1" s="395" t="s">
        <v>372</v>
      </c>
      <c r="B1" s="395"/>
      <c r="C1" s="395"/>
      <c r="D1" s="395"/>
      <c r="E1" s="395"/>
      <c r="F1" s="395"/>
      <c r="G1" s="395"/>
      <c r="H1" s="395"/>
      <c r="I1" s="395"/>
    </row>
    <row r="2" spans="1:9" s="88" customFormat="1" ht="19.5" customHeight="1" x14ac:dyDescent="0.25">
      <c r="A2" s="395" t="s">
        <v>687</v>
      </c>
      <c r="B2" s="395"/>
      <c r="C2" s="395"/>
      <c r="D2" s="395"/>
      <c r="E2" s="395"/>
      <c r="F2" s="395"/>
      <c r="G2" s="395"/>
      <c r="H2" s="395"/>
      <c r="I2" s="395"/>
    </row>
    <row r="3" spans="1:9" s="88" customFormat="1" ht="18.75" customHeight="1" x14ac:dyDescent="0.2">
      <c r="A3" s="89"/>
      <c r="B3" s="89"/>
      <c r="C3" s="89"/>
      <c r="D3" s="89"/>
      <c r="E3" s="90"/>
      <c r="F3" s="90"/>
      <c r="G3" s="89"/>
      <c r="H3" s="90"/>
    </row>
    <row r="4" spans="1:9" ht="18.75" customHeight="1" x14ac:dyDescent="0.2">
      <c r="A4" s="396" t="s">
        <v>0</v>
      </c>
      <c r="B4" s="397" t="s">
        <v>1</v>
      </c>
      <c r="C4" s="394" t="s">
        <v>373</v>
      </c>
      <c r="D4" s="400" t="s">
        <v>405</v>
      </c>
      <c r="E4" s="401"/>
      <c r="F4" s="401"/>
      <c r="G4" s="401"/>
      <c r="H4" s="401"/>
      <c r="I4" s="402"/>
    </row>
    <row r="5" spans="1:9" ht="67.5" customHeight="1" x14ac:dyDescent="0.2">
      <c r="A5" s="396"/>
      <c r="B5" s="398"/>
      <c r="C5" s="394"/>
      <c r="D5" s="403" t="s">
        <v>374</v>
      </c>
      <c r="E5" s="394" t="s">
        <v>375</v>
      </c>
      <c r="F5" s="405" t="s">
        <v>376</v>
      </c>
      <c r="G5" s="403" t="s">
        <v>377</v>
      </c>
      <c r="H5" s="394" t="s">
        <v>378</v>
      </c>
      <c r="I5" s="394"/>
    </row>
    <row r="6" spans="1:9" ht="50.25" customHeight="1" x14ac:dyDescent="0.2">
      <c r="A6" s="396"/>
      <c r="B6" s="399"/>
      <c r="C6" s="394"/>
      <c r="D6" s="404"/>
      <c r="E6" s="394"/>
      <c r="F6" s="406"/>
      <c r="G6" s="404"/>
      <c r="H6" s="92" t="s">
        <v>374</v>
      </c>
      <c r="I6" s="211" t="s">
        <v>379</v>
      </c>
    </row>
    <row r="7" spans="1:9" ht="11.25" customHeight="1" x14ac:dyDescent="0.2">
      <c r="A7" s="93" t="s">
        <v>63</v>
      </c>
      <c r="B7" s="93" t="s">
        <v>67</v>
      </c>
      <c r="C7" s="93" t="s">
        <v>68</v>
      </c>
      <c r="D7" s="93" t="s">
        <v>343</v>
      </c>
      <c r="E7" s="93" t="s">
        <v>344</v>
      </c>
      <c r="F7" s="93" t="s">
        <v>345</v>
      </c>
      <c r="G7" s="93" t="s">
        <v>346</v>
      </c>
      <c r="H7" s="94" t="s">
        <v>347</v>
      </c>
      <c r="I7" s="93" t="s">
        <v>380</v>
      </c>
    </row>
    <row r="8" spans="1:9" s="88" customFormat="1" ht="32.25" customHeight="1" x14ac:dyDescent="0.25">
      <c r="A8" s="214" t="s">
        <v>348</v>
      </c>
      <c r="B8" s="215" t="str">
        <f>[1]раздел.1_!BA8</f>
        <v>0001</v>
      </c>
      <c r="C8" s="95" t="s">
        <v>4</v>
      </c>
      <c r="D8" s="95">
        <f>H8</f>
        <v>3527611.39</v>
      </c>
      <c r="E8" s="95"/>
      <c r="F8" s="95"/>
      <c r="G8" s="95"/>
      <c r="H8" s="216">
        <v>3527611.39</v>
      </c>
      <c r="I8" s="217"/>
    </row>
    <row r="9" spans="1:9" ht="15" customHeight="1" x14ac:dyDescent="0.25">
      <c r="A9" s="218" t="s">
        <v>3</v>
      </c>
      <c r="B9" s="219"/>
      <c r="C9" s="96"/>
      <c r="D9" s="96"/>
      <c r="E9" s="96"/>
      <c r="F9" s="96"/>
      <c r="G9" s="96"/>
      <c r="H9" s="97"/>
      <c r="I9" s="101"/>
    </row>
    <row r="10" spans="1:9" ht="15" customHeight="1" x14ac:dyDescent="0.25">
      <c r="A10" s="220"/>
      <c r="B10" s="221"/>
      <c r="C10" s="96"/>
      <c r="D10" s="96"/>
      <c r="E10" s="96"/>
      <c r="F10" s="96"/>
      <c r="G10" s="96"/>
      <c r="H10" s="97"/>
      <c r="I10" s="101"/>
    </row>
    <row r="11" spans="1:9" ht="15.6" x14ac:dyDescent="0.3">
      <c r="A11" s="222" t="s">
        <v>99</v>
      </c>
      <c r="B11" s="223">
        <v>1000</v>
      </c>
      <c r="C11" s="95" t="s">
        <v>4</v>
      </c>
      <c r="D11" s="95">
        <f>E11+F11+H11</f>
        <v>312147100</v>
      </c>
      <c r="E11" s="95">
        <f>E14</f>
        <v>125226500</v>
      </c>
      <c r="F11" s="95">
        <f>F19</f>
        <v>183820600</v>
      </c>
      <c r="G11" s="96"/>
      <c r="H11" s="98">
        <v>3100000</v>
      </c>
      <c r="I11" s="101"/>
    </row>
    <row r="12" spans="1:9" s="88" customFormat="1" ht="26.4" x14ac:dyDescent="0.25">
      <c r="A12" s="224" t="s">
        <v>350</v>
      </c>
      <c r="B12" s="223">
        <v>1100</v>
      </c>
      <c r="C12" s="95"/>
      <c r="D12" s="95"/>
      <c r="E12" s="95"/>
      <c r="F12" s="95"/>
      <c r="G12" s="95"/>
      <c r="H12" s="98"/>
      <c r="I12" s="217"/>
    </row>
    <row r="13" spans="1:9" s="88" customFormat="1" ht="26.4" x14ac:dyDescent="0.25">
      <c r="A13" s="224" t="s">
        <v>101</v>
      </c>
      <c r="B13" s="223">
        <v>1200</v>
      </c>
      <c r="C13" s="225">
        <v>130</v>
      </c>
      <c r="D13" s="95">
        <f>E13+H13+D16</f>
        <v>128326500</v>
      </c>
      <c r="E13" s="95">
        <f>E14</f>
        <v>125226500</v>
      </c>
      <c r="F13" s="95"/>
      <c r="G13" s="95"/>
      <c r="H13" s="98">
        <f>H15</f>
        <v>3100000</v>
      </c>
      <c r="I13" s="217"/>
    </row>
    <row r="14" spans="1:9" ht="60" x14ac:dyDescent="0.25">
      <c r="A14" s="226" t="s">
        <v>351</v>
      </c>
      <c r="B14" s="227"/>
      <c r="C14" s="225">
        <v>130</v>
      </c>
      <c r="D14" s="96">
        <f>E14</f>
        <v>125226500</v>
      </c>
      <c r="E14" s="96">
        <v>125226500</v>
      </c>
      <c r="F14" s="96">
        <v>0</v>
      </c>
      <c r="G14" s="96"/>
      <c r="H14" s="97"/>
      <c r="I14" s="101"/>
    </row>
    <row r="15" spans="1:9" ht="13.2" x14ac:dyDescent="0.25">
      <c r="A15" s="226" t="s">
        <v>406</v>
      </c>
      <c r="B15" s="227"/>
      <c r="C15" s="225">
        <v>130</v>
      </c>
      <c r="D15" s="96">
        <f>H15</f>
        <v>3100000</v>
      </c>
      <c r="E15" s="96">
        <v>0</v>
      </c>
      <c r="F15" s="96"/>
      <c r="G15" s="96"/>
      <c r="H15" s="97">
        <v>3100000</v>
      </c>
      <c r="I15" s="101"/>
    </row>
    <row r="16" spans="1:9" s="88" customFormat="1" ht="26.4" x14ac:dyDescent="0.25">
      <c r="A16" s="224" t="s">
        <v>104</v>
      </c>
      <c r="B16" s="223">
        <v>1300</v>
      </c>
      <c r="C16" s="225">
        <v>140</v>
      </c>
      <c r="D16" s="95">
        <f>D18</f>
        <v>0</v>
      </c>
      <c r="E16" s="95"/>
      <c r="F16" s="95"/>
      <c r="G16" s="95"/>
      <c r="H16" s="98">
        <f>H18</f>
        <v>0</v>
      </c>
      <c r="I16" s="217"/>
    </row>
    <row r="17" spans="1:9" ht="13.2" x14ac:dyDescent="0.25">
      <c r="A17" s="199" t="s">
        <v>3</v>
      </c>
      <c r="B17" s="200"/>
      <c r="C17" s="228"/>
      <c r="D17" s="96"/>
      <c r="E17" s="96"/>
      <c r="F17" s="96"/>
      <c r="G17" s="96"/>
      <c r="H17" s="97"/>
      <c r="I17" s="101"/>
    </row>
    <row r="18" spans="1:9" ht="26.4" x14ac:dyDescent="0.25">
      <c r="A18" s="229" t="s">
        <v>407</v>
      </c>
      <c r="B18" s="230"/>
      <c r="C18" s="225">
        <v>140</v>
      </c>
      <c r="D18" s="96">
        <v>0</v>
      </c>
      <c r="E18" s="96"/>
      <c r="F18" s="96"/>
      <c r="G18" s="96"/>
      <c r="H18" s="97">
        <v>0</v>
      </c>
      <c r="I18" s="101"/>
    </row>
    <row r="19" spans="1:9" s="88" customFormat="1" ht="30.75" customHeight="1" x14ac:dyDescent="0.25">
      <c r="A19" s="224" t="s">
        <v>105</v>
      </c>
      <c r="B19" s="223">
        <v>1400</v>
      </c>
      <c r="C19" s="225">
        <v>150</v>
      </c>
      <c r="D19" s="95">
        <f>D21+D22+D23</f>
        <v>183820600</v>
      </c>
      <c r="E19" s="95"/>
      <c r="F19" s="95">
        <f>F21+F22+F23</f>
        <v>183820600</v>
      </c>
      <c r="G19" s="95"/>
      <c r="H19" s="98">
        <f>H22</f>
        <v>0</v>
      </c>
      <c r="I19" s="217"/>
    </row>
    <row r="20" spans="1:9" s="88" customFormat="1" ht="15.75" customHeight="1" x14ac:dyDescent="0.25">
      <c r="A20" s="229" t="s">
        <v>3</v>
      </c>
      <c r="B20" s="230"/>
      <c r="C20" s="228"/>
      <c r="D20" s="96"/>
      <c r="E20" s="96"/>
      <c r="F20" s="96"/>
      <c r="G20" s="96"/>
      <c r="H20" s="97"/>
      <c r="I20" s="217"/>
    </row>
    <row r="21" spans="1:9" s="88" customFormat="1" ht="15.75" customHeight="1" x14ac:dyDescent="0.25">
      <c r="A21" s="229" t="s">
        <v>408</v>
      </c>
      <c r="B21" s="230"/>
      <c r="C21" s="228"/>
      <c r="D21" s="96">
        <f>F21</f>
        <v>91873600</v>
      </c>
      <c r="E21" s="96"/>
      <c r="F21" s="96">
        <v>91873600</v>
      </c>
      <c r="G21" s="96"/>
      <c r="H21" s="97"/>
      <c r="I21" s="217"/>
    </row>
    <row r="22" spans="1:9" s="88" customFormat="1" ht="15.75" customHeight="1" x14ac:dyDescent="0.25">
      <c r="A22" s="229" t="s">
        <v>409</v>
      </c>
      <c r="B22" s="230"/>
      <c r="C22" s="228"/>
      <c r="D22" s="96">
        <f>F22+H22</f>
        <v>91947000</v>
      </c>
      <c r="E22" s="96"/>
      <c r="F22" s="96">
        <f>33293900+55588000+3065100</f>
        <v>91947000</v>
      </c>
      <c r="G22" s="96"/>
      <c r="H22" s="97">
        <v>0</v>
      </c>
      <c r="I22" s="217"/>
    </row>
    <row r="23" spans="1:9" s="88" customFormat="1" ht="15.75" customHeight="1" x14ac:dyDescent="0.25">
      <c r="A23" s="229" t="s">
        <v>410</v>
      </c>
      <c r="B23" s="230"/>
      <c r="C23" s="228"/>
      <c r="D23" s="96"/>
      <c r="E23" s="96"/>
      <c r="F23" s="96"/>
      <c r="G23" s="96"/>
      <c r="H23" s="97"/>
      <c r="I23" s="217"/>
    </row>
    <row r="24" spans="1:9" s="88" customFormat="1" ht="17.25" customHeight="1" x14ac:dyDescent="0.25">
      <c r="A24" s="224" t="s">
        <v>106</v>
      </c>
      <c r="B24" s="223">
        <v>1500</v>
      </c>
      <c r="C24" s="225"/>
      <c r="D24" s="95"/>
      <c r="E24" s="95"/>
      <c r="F24" s="95"/>
      <c r="G24" s="95"/>
      <c r="H24" s="98"/>
      <c r="I24" s="217"/>
    </row>
    <row r="25" spans="1:9" s="88" customFormat="1" ht="15.75" customHeight="1" x14ac:dyDescent="0.25">
      <c r="A25" s="199" t="s">
        <v>3</v>
      </c>
      <c r="B25" s="200"/>
      <c r="C25" s="228"/>
      <c r="D25" s="96"/>
      <c r="E25" s="96"/>
      <c r="F25" s="96"/>
      <c r="G25" s="96"/>
      <c r="H25" s="97"/>
      <c r="I25" s="217"/>
    </row>
    <row r="26" spans="1:9" ht="13.5" customHeight="1" x14ac:dyDescent="0.25">
      <c r="A26" s="229"/>
      <c r="B26" s="230"/>
      <c r="C26" s="228"/>
      <c r="D26" s="96"/>
      <c r="E26" s="96"/>
      <c r="F26" s="96"/>
      <c r="G26" s="96"/>
      <c r="H26" s="97"/>
      <c r="I26" s="101"/>
    </row>
    <row r="27" spans="1:9" s="88" customFormat="1" ht="13.5" customHeight="1" x14ac:dyDescent="0.25">
      <c r="A27" s="224" t="s">
        <v>109</v>
      </c>
      <c r="B27" s="223">
        <v>1900</v>
      </c>
      <c r="C27" s="225"/>
      <c r="D27" s="95"/>
      <c r="E27" s="95"/>
      <c r="F27" s="95"/>
      <c r="G27" s="95"/>
      <c r="H27" s="98"/>
      <c r="I27" s="217"/>
    </row>
    <row r="28" spans="1:9" ht="14.25" customHeight="1" x14ac:dyDescent="0.25">
      <c r="A28" s="199" t="s">
        <v>3</v>
      </c>
      <c r="B28" s="200"/>
      <c r="C28" s="231"/>
      <c r="D28" s="232"/>
      <c r="E28" s="96"/>
      <c r="F28" s="96"/>
      <c r="G28" s="96"/>
      <c r="H28" s="97"/>
      <c r="I28" s="101"/>
    </row>
    <row r="29" spans="1:9" ht="15.75" customHeight="1" x14ac:dyDescent="0.25">
      <c r="A29" s="229"/>
      <c r="B29" s="230"/>
      <c r="C29" s="231"/>
      <c r="D29" s="232"/>
      <c r="E29" s="96"/>
      <c r="F29" s="96"/>
      <c r="G29" s="96"/>
      <c r="H29" s="97"/>
      <c r="I29" s="101"/>
    </row>
    <row r="30" spans="1:9" s="88" customFormat="1" ht="13.2" x14ac:dyDescent="0.25">
      <c r="A30" s="214" t="s">
        <v>352</v>
      </c>
      <c r="B30" s="233">
        <v>1980</v>
      </c>
      <c r="C30" s="225"/>
      <c r="D30" s="95"/>
      <c r="E30" s="95"/>
      <c r="F30" s="95"/>
      <c r="G30" s="95"/>
      <c r="H30" s="98"/>
      <c r="I30" s="217"/>
    </row>
    <row r="31" spans="1:9" s="88" customFormat="1" ht="15.75" customHeight="1" x14ac:dyDescent="0.25">
      <c r="A31" s="199" t="s">
        <v>3</v>
      </c>
      <c r="B31" s="200"/>
      <c r="C31" s="228"/>
      <c r="D31" s="96"/>
      <c r="E31" s="96"/>
      <c r="F31" s="96"/>
      <c r="G31" s="96"/>
      <c r="H31" s="97"/>
      <c r="I31" s="217"/>
    </row>
    <row r="32" spans="1:9" ht="17.25" customHeight="1" x14ac:dyDescent="0.3">
      <c r="A32" s="222" t="s">
        <v>111</v>
      </c>
      <c r="B32" s="223">
        <v>2000</v>
      </c>
      <c r="C32" s="225" t="s">
        <v>4</v>
      </c>
      <c r="D32" s="95">
        <f>E32+F32+G32+H32</f>
        <v>315674711.38999999</v>
      </c>
      <c r="E32" s="95">
        <f>E33+E54+E62+E87+E99</f>
        <v>125226499.99999999</v>
      </c>
      <c r="F32" s="95">
        <f>F33+F54+F59+F84+F107</f>
        <v>183820600</v>
      </c>
      <c r="G32" s="96"/>
      <c r="H32" s="98">
        <f>H33+H62+H87+H99+H54</f>
        <v>6627611.3899999997</v>
      </c>
      <c r="I32" s="101"/>
    </row>
    <row r="33" spans="1:10" s="88" customFormat="1" ht="27.75" customHeight="1" x14ac:dyDescent="0.25">
      <c r="A33" s="224" t="s">
        <v>353</v>
      </c>
      <c r="B33" s="223">
        <v>2100</v>
      </c>
      <c r="C33" s="225" t="s">
        <v>4</v>
      </c>
      <c r="D33" s="95">
        <f>D34+D38+D42+D45</f>
        <v>109176838.3</v>
      </c>
      <c r="E33" s="95">
        <f>E34+E38+E42+E45</f>
        <v>104395838.3</v>
      </c>
      <c r="F33" s="95">
        <f>F34+F37+F38+F42+F45</f>
        <v>1931000</v>
      </c>
      <c r="G33" s="95"/>
      <c r="H33" s="98">
        <f>H34+H36+H38+H42+H45</f>
        <v>2850000</v>
      </c>
      <c r="I33" s="217"/>
    </row>
    <row r="34" spans="1:10" ht="24" x14ac:dyDescent="0.25">
      <c r="A34" s="199" t="s">
        <v>354</v>
      </c>
      <c r="B34" s="200">
        <v>2110</v>
      </c>
      <c r="C34" s="225">
        <v>111</v>
      </c>
      <c r="D34" s="95">
        <f>E34+H34</f>
        <v>82142856.629999995</v>
      </c>
      <c r="E34" s="96">
        <v>80142856.629999995</v>
      </c>
      <c r="F34" s="96"/>
      <c r="G34" s="96"/>
      <c r="H34" s="97">
        <f>H35</f>
        <v>2000000</v>
      </c>
      <c r="I34" s="234"/>
    </row>
    <row r="35" spans="1:10" s="198" customFormat="1" ht="13.2" hidden="1" x14ac:dyDescent="0.25">
      <c r="A35" s="199" t="s">
        <v>411</v>
      </c>
      <c r="B35" s="200"/>
      <c r="C35" s="228">
        <v>211</v>
      </c>
      <c r="D35" s="96">
        <f>E35+H35</f>
        <v>71654615</v>
      </c>
      <c r="E35" s="96">
        <v>69654615</v>
      </c>
      <c r="F35" s="96"/>
      <c r="G35" s="96"/>
      <c r="H35" s="97">
        <v>2000000</v>
      </c>
      <c r="I35" s="234"/>
      <c r="J35" s="197"/>
    </row>
    <row r="36" spans="1:10" s="198" customFormat="1" ht="24" hidden="1" x14ac:dyDescent="0.25">
      <c r="A36" s="199" t="s">
        <v>412</v>
      </c>
      <c r="B36" s="200"/>
      <c r="C36" s="225">
        <v>111</v>
      </c>
      <c r="D36" s="95">
        <f>E36</f>
        <v>300000</v>
      </c>
      <c r="E36" s="95">
        <f>E37</f>
        <v>300000</v>
      </c>
      <c r="F36" s="96"/>
      <c r="G36" s="96"/>
      <c r="H36" s="97"/>
      <c r="I36" s="234"/>
    </row>
    <row r="37" spans="1:10" s="198" customFormat="1" ht="13.2" hidden="1" x14ac:dyDescent="0.25">
      <c r="A37" s="199" t="s">
        <v>411</v>
      </c>
      <c r="B37" s="200"/>
      <c r="C37" s="228">
        <v>266</v>
      </c>
      <c r="D37" s="96">
        <f>E37</f>
        <v>300000</v>
      </c>
      <c r="E37" s="96">
        <v>300000</v>
      </c>
      <c r="F37" s="96"/>
      <c r="G37" s="96"/>
      <c r="H37" s="97"/>
      <c r="I37" s="234"/>
    </row>
    <row r="38" spans="1:10" ht="24" x14ac:dyDescent="0.25">
      <c r="A38" s="199" t="s">
        <v>114</v>
      </c>
      <c r="B38" s="200">
        <v>2120</v>
      </c>
      <c r="C38" s="225">
        <v>112</v>
      </c>
      <c r="D38" s="95">
        <f>E38+F38+H38</f>
        <v>2619443.5</v>
      </c>
      <c r="E38" s="96">
        <v>638443.5</v>
      </c>
      <c r="F38" s="96">
        <f>1581000+150000</f>
        <v>1731000</v>
      </c>
      <c r="G38" s="96"/>
      <c r="H38" s="97">
        <f>H39+H40+H41</f>
        <v>250000</v>
      </c>
      <c r="I38" s="101"/>
    </row>
    <row r="39" spans="1:10" s="198" customFormat="1" ht="1.95" hidden="1" customHeight="1" x14ac:dyDescent="0.25">
      <c r="A39" s="199" t="s">
        <v>411</v>
      </c>
      <c r="B39" s="200"/>
      <c r="C39" s="228">
        <v>212</v>
      </c>
      <c r="D39" s="96">
        <f>E39+H39+F39</f>
        <v>118500</v>
      </c>
      <c r="E39" s="96">
        <v>66000</v>
      </c>
      <c r="F39" s="96">
        <f>10000-7500</f>
        <v>2500</v>
      </c>
      <c r="G39" s="96"/>
      <c r="H39" s="97">
        <v>50000</v>
      </c>
      <c r="I39" s="101"/>
    </row>
    <row r="40" spans="1:10" s="198" customFormat="1" ht="22.95" hidden="1" customHeight="1" x14ac:dyDescent="0.25">
      <c r="A40" s="199"/>
      <c r="B40" s="200"/>
      <c r="C40" s="228">
        <v>214</v>
      </c>
      <c r="D40" s="96">
        <f>E40+F40+H40</f>
        <v>780500</v>
      </c>
      <c r="E40" s="96">
        <v>0</v>
      </c>
      <c r="F40" s="96">
        <f>555600+224900</f>
        <v>780500</v>
      </c>
      <c r="G40" s="96"/>
      <c r="H40" s="97"/>
      <c r="I40" s="101"/>
    </row>
    <row r="41" spans="1:10" s="198" customFormat="1" ht="21.6" hidden="1" customHeight="1" x14ac:dyDescent="0.25">
      <c r="A41" s="199"/>
      <c r="B41" s="200"/>
      <c r="C41" s="228">
        <v>226</v>
      </c>
      <c r="D41" s="96">
        <f>E41+F41+H41</f>
        <v>779008</v>
      </c>
      <c r="E41" s="96">
        <v>522000</v>
      </c>
      <c r="F41" s="96">
        <f>80000-22992</f>
        <v>57008</v>
      </c>
      <c r="G41" s="96"/>
      <c r="H41" s="97">
        <v>200000</v>
      </c>
      <c r="I41" s="101"/>
    </row>
    <row r="42" spans="1:10" ht="24" x14ac:dyDescent="0.25">
      <c r="A42" s="199" t="s">
        <v>115</v>
      </c>
      <c r="B42" s="200">
        <v>2130</v>
      </c>
      <c r="C42" s="225">
        <v>113</v>
      </c>
      <c r="D42" s="95">
        <f>F42+E42+H42</f>
        <v>214800</v>
      </c>
      <c r="E42" s="96">
        <v>14800</v>
      </c>
      <c r="F42" s="96">
        <v>200000</v>
      </c>
      <c r="G42" s="96"/>
      <c r="H42" s="97"/>
      <c r="I42" s="101"/>
    </row>
    <row r="43" spans="1:10" s="198" customFormat="1" ht="13.2" hidden="1" x14ac:dyDescent="0.25">
      <c r="A43" s="199"/>
      <c r="B43" s="200"/>
      <c r="C43" s="225">
        <v>226</v>
      </c>
      <c r="D43" s="96"/>
      <c r="E43" s="96">
        <v>0</v>
      </c>
      <c r="F43" s="95"/>
      <c r="G43" s="96"/>
      <c r="H43" s="97"/>
      <c r="I43" s="101"/>
    </row>
    <row r="44" spans="1:10" s="198" customFormat="1" ht="3" hidden="1" customHeight="1" x14ac:dyDescent="0.25">
      <c r="A44" s="199"/>
      <c r="B44" s="200"/>
      <c r="C44" s="225">
        <v>296</v>
      </c>
      <c r="D44" s="96">
        <f>F44</f>
        <v>176588</v>
      </c>
      <c r="E44" s="96"/>
      <c r="F44" s="96">
        <f>85000+91588</f>
        <v>176588</v>
      </c>
      <c r="G44" s="96"/>
      <c r="H44" s="97"/>
      <c r="I44" s="101"/>
    </row>
    <row r="45" spans="1:10" s="88" customFormat="1" ht="52.8" x14ac:dyDescent="0.25">
      <c r="A45" s="224" t="s">
        <v>116</v>
      </c>
      <c r="B45" s="200">
        <v>2140</v>
      </c>
      <c r="C45" s="225" t="s">
        <v>4</v>
      </c>
      <c r="D45" s="95">
        <f>E45+H45</f>
        <v>24199738.170000002</v>
      </c>
      <c r="E45" s="95">
        <f>E46+E49</f>
        <v>23599738.170000002</v>
      </c>
      <c r="F45" s="95">
        <f>F47+F48</f>
        <v>0</v>
      </c>
      <c r="G45" s="95"/>
      <c r="H45" s="98">
        <f>H47+H48</f>
        <v>600000</v>
      </c>
      <c r="I45" s="217"/>
    </row>
    <row r="46" spans="1:10" ht="21" customHeight="1" x14ac:dyDescent="0.25">
      <c r="A46" s="199" t="s">
        <v>355</v>
      </c>
      <c r="B46" s="200">
        <v>2141</v>
      </c>
      <c r="C46" s="225">
        <v>119</v>
      </c>
      <c r="D46" s="95">
        <f>E46+H46</f>
        <v>24199738.170000002</v>
      </c>
      <c r="E46" s="96">
        <v>23599738.170000002</v>
      </c>
      <c r="F46" s="96"/>
      <c r="G46" s="96"/>
      <c r="H46" s="97">
        <f>H47</f>
        <v>600000</v>
      </c>
      <c r="I46" s="101"/>
    </row>
    <row r="47" spans="1:10" s="198" customFormat="1" ht="1.2" customHeight="1" x14ac:dyDescent="0.25">
      <c r="A47" s="199" t="s">
        <v>411</v>
      </c>
      <c r="B47" s="200"/>
      <c r="C47" s="228">
        <v>213</v>
      </c>
      <c r="D47" s="96" t="e">
        <f>E47+F47+G47+H47</f>
        <v>#VALUE!</v>
      </c>
      <c r="E47" s="96" t="s">
        <v>694</v>
      </c>
      <c r="F47" s="96"/>
      <c r="G47" s="96"/>
      <c r="H47" s="97">
        <v>600000</v>
      </c>
      <c r="I47" s="101"/>
    </row>
    <row r="48" spans="1:10" s="202" customFormat="1" ht="13.2" x14ac:dyDescent="0.25">
      <c r="A48" s="199" t="s">
        <v>118</v>
      </c>
      <c r="B48" s="200">
        <v>2142</v>
      </c>
      <c r="C48" s="203">
        <v>119</v>
      </c>
      <c r="D48" s="212"/>
      <c r="E48" s="321"/>
      <c r="F48" s="212"/>
      <c r="G48" s="212"/>
      <c r="H48" s="99"/>
      <c r="I48" s="201"/>
    </row>
    <row r="49" spans="1:9" ht="24" x14ac:dyDescent="0.25">
      <c r="A49" s="199" t="s">
        <v>119</v>
      </c>
      <c r="B49" s="200">
        <v>2150</v>
      </c>
      <c r="C49" s="228"/>
      <c r="D49" s="96"/>
      <c r="E49" s="96"/>
      <c r="F49" s="96"/>
      <c r="G49" s="96"/>
      <c r="H49" s="97"/>
      <c r="I49" s="101"/>
    </row>
    <row r="50" spans="1:9" ht="36" x14ac:dyDescent="0.25">
      <c r="A50" s="199" t="s">
        <v>284</v>
      </c>
      <c r="B50" s="200">
        <v>2160</v>
      </c>
      <c r="C50" s="228"/>
      <c r="D50" s="96"/>
      <c r="E50" s="96"/>
      <c r="F50" s="96"/>
      <c r="G50" s="96"/>
      <c r="H50" s="97"/>
      <c r="I50" s="101"/>
    </row>
    <row r="51" spans="1:9" s="100" customFormat="1" ht="24" x14ac:dyDescent="0.25">
      <c r="A51" s="199" t="s">
        <v>120</v>
      </c>
      <c r="B51" s="200">
        <v>2170</v>
      </c>
      <c r="C51" s="228"/>
      <c r="D51" s="96"/>
      <c r="E51" s="96"/>
      <c r="F51" s="96"/>
      <c r="G51" s="96"/>
      <c r="H51" s="97"/>
      <c r="I51" s="101"/>
    </row>
    <row r="52" spans="1:9" ht="36" x14ac:dyDescent="0.25">
      <c r="A52" s="199" t="s">
        <v>121</v>
      </c>
      <c r="B52" s="200">
        <v>2180</v>
      </c>
      <c r="C52" s="228"/>
      <c r="D52" s="96"/>
      <c r="E52" s="96"/>
      <c r="F52" s="96"/>
      <c r="G52" s="96"/>
      <c r="H52" s="97"/>
      <c r="I52" s="101"/>
    </row>
    <row r="53" spans="1:9" ht="24" x14ac:dyDescent="0.25">
      <c r="A53" s="199" t="s">
        <v>356</v>
      </c>
      <c r="B53" s="200">
        <v>2181</v>
      </c>
      <c r="C53" s="228"/>
      <c r="D53" s="96"/>
      <c r="E53" s="96"/>
      <c r="F53" s="96"/>
      <c r="G53" s="96"/>
      <c r="H53" s="97"/>
      <c r="I53" s="101"/>
    </row>
    <row r="54" spans="1:9" s="88" customFormat="1" ht="26.4" x14ac:dyDescent="0.25">
      <c r="A54" s="224" t="s">
        <v>123</v>
      </c>
      <c r="B54" s="223">
        <v>2200</v>
      </c>
      <c r="C54" s="225" t="s">
        <v>4</v>
      </c>
      <c r="D54" s="95">
        <f>D59+D56</f>
        <v>904900</v>
      </c>
      <c r="E54" s="95">
        <f>E55+E56+E59+E61</f>
        <v>894900</v>
      </c>
      <c r="F54" s="95">
        <f>F56</f>
        <v>0</v>
      </c>
      <c r="G54" s="95"/>
      <c r="H54" s="98">
        <f>H56</f>
        <v>10000</v>
      </c>
      <c r="I54" s="217"/>
    </row>
    <row r="55" spans="1:9" ht="36" x14ac:dyDescent="0.25">
      <c r="A55" s="199" t="s">
        <v>357</v>
      </c>
      <c r="B55" s="200">
        <v>2210</v>
      </c>
      <c r="C55" s="225">
        <v>320</v>
      </c>
      <c r="D55" s="96"/>
      <c r="E55" s="96"/>
      <c r="F55" s="96"/>
      <c r="G55" s="96"/>
      <c r="H55" s="97"/>
      <c r="I55" s="101"/>
    </row>
    <row r="56" spans="1:9" ht="48" x14ac:dyDescent="0.25">
      <c r="A56" s="199" t="s">
        <v>358</v>
      </c>
      <c r="B56" s="200">
        <v>2211</v>
      </c>
      <c r="C56" s="225">
        <v>321</v>
      </c>
      <c r="D56" s="95">
        <f>E56+F56+H56</f>
        <v>10000</v>
      </c>
      <c r="E56" s="96">
        <v>0</v>
      </c>
      <c r="F56" s="96">
        <v>0</v>
      </c>
      <c r="G56" s="96"/>
      <c r="H56" s="97">
        <f>H57</f>
        <v>10000</v>
      </c>
      <c r="I56" s="101"/>
    </row>
    <row r="57" spans="1:9" s="198" customFormat="1" ht="36" hidden="1" x14ac:dyDescent="0.25">
      <c r="A57" s="199" t="s">
        <v>125</v>
      </c>
      <c r="B57" s="200"/>
      <c r="C57" s="228">
        <v>264</v>
      </c>
      <c r="D57" s="96">
        <f>E57</f>
        <v>10000</v>
      </c>
      <c r="E57" s="96">
        <v>10000</v>
      </c>
      <c r="F57" s="96">
        <v>0</v>
      </c>
      <c r="G57" s="96"/>
      <c r="H57" s="97">
        <v>10000</v>
      </c>
      <c r="I57" s="101"/>
    </row>
    <row r="58" spans="1:9" ht="36" x14ac:dyDescent="0.25">
      <c r="A58" s="199" t="s">
        <v>126</v>
      </c>
      <c r="B58" s="200">
        <v>2220</v>
      </c>
      <c r="C58" s="228"/>
      <c r="D58" s="96"/>
      <c r="E58" s="96"/>
      <c r="F58" s="96"/>
      <c r="G58" s="96"/>
      <c r="H58" s="97"/>
      <c r="I58" s="101"/>
    </row>
    <row r="59" spans="1:9" ht="60" x14ac:dyDescent="0.25">
      <c r="A59" s="199" t="s">
        <v>127</v>
      </c>
      <c r="B59" s="200">
        <v>2230</v>
      </c>
      <c r="C59" s="225">
        <v>350</v>
      </c>
      <c r="D59" s="95">
        <f>D60</f>
        <v>894900</v>
      </c>
      <c r="E59" s="96">
        <v>894900</v>
      </c>
      <c r="F59" s="96"/>
      <c r="G59" s="96"/>
      <c r="H59" s="97"/>
      <c r="I59" s="101"/>
    </row>
    <row r="60" spans="1:9" s="198" customFormat="1" ht="18.600000000000001" customHeight="1" x14ac:dyDescent="0.25">
      <c r="A60" s="199" t="s">
        <v>411</v>
      </c>
      <c r="B60" s="200"/>
      <c r="C60" s="228">
        <v>296</v>
      </c>
      <c r="D60" s="96">
        <f>E60+F60+H60</f>
        <v>894900</v>
      </c>
      <c r="E60" s="96">
        <v>894900</v>
      </c>
      <c r="F60" s="96"/>
      <c r="G60" s="96"/>
      <c r="H60" s="97"/>
      <c r="I60" s="101"/>
    </row>
    <row r="61" spans="1:9" ht="13.2" x14ac:dyDescent="0.25">
      <c r="A61" s="199" t="s">
        <v>285</v>
      </c>
      <c r="B61" s="200">
        <v>2240</v>
      </c>
      <c r="C61" s="225">
        <v>360</v>
      </c>
      <c r="D61" s="96"/>
      <c r="E61" s="96"/>
      <c r="F61" s="96"/>
      <c r="G61" s="96"/>
      <c r="H61" s="97"/>
      <c r="I61" s="101"/>
    </row>
    <row r="62" spans="1:9" s="88" customFormat="1" ht="26.4" x14ac:dyDescent="0.25">
      <c r="A62" s="224" t="s">
        <v>128</v>
      </c>
      <c r="B62" s="223">
        <v>2300</v>
      </c>
      <c r="C62" s="225" t="s">
        <v>4</v>
      </c>
      <c r="D62" s="95">
        <f>E62+F62+H62</f>
        <v>533754</v>
      </c>
      <c r="E62" s="95">
        <f>E64+E66+E68</f>
        <v>491857</v>
      </c>
      <c r="F62" s="95"/>
      <c r="G62" s="95"/>
      <c r="H62" s="98">
        <f>H66+H68+H64</f>
        <v>41897</v>
      </c>
      <c r="I62" s="217"/>
    </row>
    <row r="63" spans="1:9" s="88" customFormat="1" ht="15.75" customHeight="1" x14ac:dyDescent="0.25">
      <c r="A63" s="199" t="s">
        <v>3</v>
      </c>
      <c r="B63" s="200"/>
      <c r="C63" s="228"/>
      <c r="D63" s="96"/>
      <c r="E63" s="96"/>
      <c r="F63" s="96"/>
      <c r="G63" s="96"/>
      <c r="H63" s="97"/>
      <c r="I63" s="217"/>
    </row>
    <row r="64" spans="1:9" ht="13.2" x14ac:dyDescent="0.25">
      <c r="A64" s="199" t="s">
        <v>129</v>
      </c>
      <c r="B64" s="200" t="s">
        <v>4</v>
      </c>
      <c r="C64" s="225">
        <v>851</v>
      </c>
      <c r="D64" s="95">
        <f>E64+H64</f>
        <v>280754</v>
      </c>
      <c r="E64" s="96">
        <v>271857</v>
      </c>
      <c r="F64" s="96"/>
      <c r="G64" s="96"/>
      <c r="H64" s="97">
        <f>8897</f>
        <v>8897</v>
      </c>
      <c r="I64" s="101"/>
    </row>
    <row r="65" spans="1:9" s="198" customFormat="1" ht="13.2" hidden="1" x14ac:dyDescent="0.25">
      <c r="A65" s="199" t="s">
        <v>411</v>
      </c>
      <c r="B65" s="200"/>
      <c r="C65" s="228">
        <v>291</v>
      </c>
      <c r="D65" s="96">
        <f>E65</f>
        <v>310035</v>
      </c>
      <c r="E65" s="96">
        <v>310035</v>
      </c>
      <c r="F65" s="96"/>
      <c r="G65" s="96"/>
      <c r="H65" s="97"/>
      <c r="I65" s="101"/>
    </row>
    <row r="66" spans="1:9" ht="36" x14ac:dyDescent="0.25">
      <c r="A66" s="199" t="s">
        <v>204</v>
      </c>
      <c r="B66" s="200" t="s">
        <v>4</v>
      </c>
      <c r="C66" s="225">
        <v>852</v>
      </c>
      <c r="D66" s="95">
        <f>H66</f>
        <v>0</v>
      </c>
      <c r="E66" s="96"/>
      <c r="F66" s="96"/>
      <c r="G66" s="96"/>
      <c r="H66" s="97">
        <f>H67</f>
        <v>0</v>
      </c>
      <c r="I66" s="101"/>
    </row>
    <row r="67" spans="1:9" s="198" customFormat="1" ht="0.6" customHeight="1" x14ac:dyDescent="0.25">
      <c r="A67" s="199" t="s">
        <v>411</v>
      </c>
      <c r="B67" s="200"/>
      <c r="C67" s="228">
        <v>291</v>
      </c>
      <c r="D67" s="96"/>
      <c r="E67" s="96"/>
      <c r="F67" s="96"/>
      <c r="G67" s="96"/>
      <c r="H67" s="97"/>
      <c r="I67" s="101"/>
    </row>
    <row r="68" spans="1:9" ht="27" customHeight="1" x14ac:dyDescent="0.25">
      <c r="A68" s="199" t="s">
        <v>205</v>
      </c>
      <c r="B68" s="200" t="s">
        <v>4</v>
      </c>
      <c r="C68" s="225">
        <v>853</v>
      </c>
      <c r="D68" s="95">
        <f>E68+F68+G68+H68</f>
        <v>253000</v>
      </c>
      <c r="E68" s="96">
        <v>220000</v>
      </c>
      <c r="F68" s="96"/>
      <c r="G68" s="96"/>
      <c r="H68" s="97">
        <f>H69+H70+H72+H71</f>
        <v>33000</v>
      </c>
      <c r="I68" s="101"/>
    </row>
    <row r="69" spans="1:9" s="198" customFormat="1" ht="3" hidden="1" customHeight="1" x14ac:dyDescent="0.25">
      <c r="A69" s="199" t="s">
        <v>411</v>
      </c>
      <c r="B69" s="200"/>
      <c r="C69" s="228">
        <v>292</v>
      </c>
      <c r="D69" s="96">
        <f>H69</f>
        <v>2000</v>
      </c>
      <c r="E69" s="96"/>
      <c r="F69" s="96"/>
      <c r="G69" s="96"/>
      <c r="H69" s="97">
        <f>8000-6000</f>
        <v>2000</v>
      </c>
      <c r="I69" s="101"/>
    </row>
    <row r="70" spans="1:9" s="198" customFormat="1" ht="3" hidden="1" customHeight="1" x14ac:dyDescent="0.25">
      <c r="A70" s="199"/>
      <c r="B70" s="200"/>
      <c r="C70" s="228">
        <v>293</v>
      </c>
      <c r="D70" s="96">
        <f>H70</f>
        <v>1000</v>
      </c>
      <c r="E70" s="96"/>
      <c r="F70" s="96"/>
      <c r="G70" s="96"/>
      <c r="H70" s="97">
        <v>1000</v>
      </c>
      <c r="I70" s="101"/>
    </row>
    <row r="71" spans="1:9" s="198" customFormat="1" ht="2.4" hidden="1" customHeight="1" x14ac:dyDescent="0.25">
      <c r="A71" s="199"/>
      <c r="B71" s="200"/>
      <c r="C71" s="228">
        <v>295</v>
      </c>
      <c r="D71" s="96">
        <f>H71</f>
        <v>5000</v>
      </c>
      <c r="E71" s="96"/>
      <c r="F71" s="96"/>
      <c r="G71" s="96"/>
      <c r="H71" s="97">
        <v>5000</v>
      </c>
      <c r="I71" s="101"/>
    </row>
    <row r="72" spans="1:9" s="198" customFormat="1" ht="4.2" hidden="1" customHeight="1" x14ac:dyDescent="0.25">
      <c r="A72" s="199"/>
      <c r="B72" s="200"/>
      <c r="C72" s="228">
        <v>297</v>
      </c>
      <c r="D72" s="96">
        <f>E72+H72</f>
        <v>245000</v>
      </c>
      <c r="E72" s="96">
        <v>220000</v>
      </c>
      <c r="F72" s="96"/>
      <c r="G72" s="96"/>
      <c r="H72" s="97">
        <v>25000</v>
      </c>
      <c r="I72" s="101"/>
    </row>
    <row r="73" spans="1:9" s="88" customFormat="1" ht="26.4" x14ac:dyDescent="0.25">
      <c r="A73" s="224" t="s">
        <v>130</v>
      </c>
      <c r="B73" s="223">
        <v>2400</v>
      </c>
      <c r="C73" s="225"/>
      <c r="D73" s="95"/>
      <c r="E73" s="95"/>
      <c r="F73" s="95"/>
      <c r="G73" s="95"/>
      <c r="H73" s="98"/>
      <c r="I73" s="217"/>
    </row>
    <row r="74" spans="1:9" s="88" customFormat="1" ht="15.75" customHeight="1" x14ac:dyDescent="0.25">
      <c r="A74" s="199" t="s">
        <v>3</v>
      </c>
      <c r="B74" s="200"/>
      <c r="C74" s="228"/>
      <c r="D74" s="96"/>
      <c r="E74" s="96"/>
      <c r="F74" s="96"/>
      <c r="G74" s="96"/>
      <c r="H74" s="97"/>
      <c r="I74" s="217"/>
    </row>
    <row r="75" spans="1:9" ht="13.2" x14ac:dyDescent="0.25">
      <c r="A75" s="199" t="s">
        <v>286</v>
      </c>
      <c r="B75" s="200">
        <v>2410</v>
      </c>
      <c r="C75" s="228"/>
      <c r="D75" s="96"/>
      <c r="E75" s="96"/>
      <c r="F75" s="96"/>
      <c r="G75" s="96"/>
      <c r="H75" s="97"/>
      <c r="I75" s="101"/>
    </row>
    <row r="76" spans="1:9" ht="13.2" x14ac:dyDescent="0.25">
      <c r="A76" s="199" t="s">
        <v>287</v>
      </c>
      <c r="B76" s="200">
        <v>2420</v>
      </c>
      <c r="C76" s="228"/>
      <c r="D76" s="96"/>
      <c r="E76" s="96"/>
      <c r="F76" s="96"/>
      <c r="G76" s="96"/>
      <c r="H76" s="97"/>
      <c r="I76" s="101"/>
    </row>
    <row r="77" spans="1:9" ht="48" x14ac:dyDescent="0.25">
      <c r="A77" s="199" t="s">
        <v>381</v>
      </c>
      <c r="B77" s="200">
        <v>2430</v>
      </c>
      <c r="C77" s="228"/>
      <c r="D77" s="96"/>
      <c r="E77" s="96"/>
      <c r="F77" s="96"/>
      <c r="G77" s="96"/>
      <c r="H77" s="97"/>
      <c r="I77" s="101"/>
    </row>
    <row r="78" spans="1:9" ht="27.75" customHeight="1" x14ac:dyDescent="0.25">
      <c r="A78" s="199" t="s">
        <v>131</v>
      </c>
      <c r="B78" s="200">
        <v>2440</v>
      </c>
      <c r="C78" s="228"/>
      <c r="D78" s="96"/>
      <c r="E78" s="96"/>
      <c r="F78" s="96"/>
      <c r="G78" s="96"/>
      <c r="H78" s="97"/>
      <c r="I78" s="101"/>
    </row>
    <row r="79" spans="1:9" ht="13.2" x14ac:dyDescent="0.25">
      <c r="A79" s="199" t="s">
        <v>132</v>
      </c>
      <c r="B79" s="200">
        <v>2450</v>
      </c>
      <c r="C79" s="228"/>
      <c r="D79" s="96"/>
      <c r="E79" s="96"/>
      <c r="F79" s="96"/>
      <c r="G79" s="96"/>
      <c r="H79" s="97"/>
      <c r="I79" s="101"/>
    </row>
    <row r="80" spans="1:9" ht="36" x14ac:dyDescent="0.25">
      <c r="A80" s="226" t="s">
        <v>133</v>
      </c>
      <c r="B80" s="227">
        <v>2460</v>
      </c>
      <c r="C80" s="228"/>
      <c r="D80" s="96"/>
      <c r="E80" s="96"/>
      <c r="F80" s="96"/>
      <c r="G80" s="96"/>
      <c r="H80" s="97"/>
      <c r="I80" s="101"/>
    </row>
    <row r="81" spans="1:9" s="88" customFormat="1" ht="26.4" x14ac:dyDescent="0.25">
      <c r="A81" s="224" t="s">
        <v>134</v>
      </c>
      <c r="B81" s="223">
        <v>2500</v>
      </c>
      <c r="C81" s="225" t="s">
        <v>4</v>
      </c>
      <c r="D81" s="95"/>
      <c r="E81" s="95"/>
      <c r="F81" s="95"/>
      <c r="G81" s="95"/>
      <c r="H81" s="98"/>
      <c r="I81" s="217"/>
    </row>
    <row r="82" spans="1:9" s="88" customFormat="1" ht="13.2" x14ac:dyDescent="0.25">
      <c r="A82" s="199" t="s">
        <v>382</v>
      </c>
      <c r="B82" s="200"/>
      <c r="C82" s="228"/>
      <c r="D82" s="96"/>
      <c r="E82" s="96"/>
      <c r="F82" s="96"/>
      <c r="G82" s="96"/>
      <c r="H82" s="97"/>
      <c r="I82" s="217"/>
    </row>
    <row r="83" spans="1:9" ht="36" customHeight="1" x14ac:dyDescent="0.25">
      <c r="A83" s="199" t="s">
        <v>135</v>
      </c>
      <c r="B83" s="200">
        <v>2520</v>
      </c>
      <c r="C83" s="228"/>
      <c r="D83" s="96"/>
      <c r="E83" s="96"/>
      <c r="F83" s="96"/>
      <c r="G83" s="96"/>
      <c r="H83" s="97"/>
      <c r="I83" s="101"/>
    </row>
    <row r="84" spans="1:9" s="88" customFormat="1" ht="26.4" x14ac:dyDescent="0.25">
      <c r="A84" s="214" t="s">
        <v>359</v>
      </c>
      <c r="B84" s="233">
        <v>2600</v>
      </c>
      <c r="C84" s="225" t="s">
        <v>4</v>
      </c>
      <c r="D84" s="95">
        <f>D87+D99</f>
        <v>205059219.09</v>
      </c>
      <c r="E84" s="95">
        <f>E87+E99+E100</f>
        <v>19443904.700000003</v>
      </c>
      <c r="F84" s="95">
        <f>F87+F99+F100</f>
        <v>181889600</v>
      </c>
      <c r="G84" s="95"/>
      <c r="H84" s="98">
        <f>H87+H99</f>
        <v>3725714.3899999997</v>
      </c>
      <c r="I84" s="217"/>
    </row>
    <row r="85" spans="1:9" ht="36" x14ac:dyDescent="0.25">
      <c r="A85" s="199" t="s">
        <v>360</v>
      </c>
      <c r="B85" s="200">
        <v>2610</v>
      </c>
      <c r="C85" s="228"/>
      <c r="D85" s="96"/>
      <c r="E85" s="96"/>
      <c r="F85" s="96"/>
      <c r="G85" s="96"/>
      <c r="H85" s="97"/>
      <c r="I85" s="101"/>
    </row>
    <row r="86" spans="1:9" ht="36" x14ac:dyDescent="0.25">
      <c r="A86" s="199" t="s">
        <v>137</v>
      </c>
      <c r="B86" s="200">
        <v>2630</v>
      </c>
      <c r="C86" s="228"/>
      <c r="D86" s="96"/>
      <c r="E86" s="96"/>
      <c r="F86" s="96"/>
      <c r="G86" s="96"/>
      <c r="H86" s="97"/>
      <c r="I86" s="101"/>
    </row>
    <row r="87" spans="1:9" s="88" customFormat="1" ht="27" customHeight="1" x14ac:dyDescent="0.25">
      <c r="A87" s="224" t="s">
        <v>138</v>
      </c>
      <c r="B87" s="235">
        <v>2640</v>
      </c>
      <c r="C87" s="225" t="s">
        <v>4</v>
      </c>
      <c r="D87" s="95">
        <f>E87+F87+G87+H87</f>
        <v>202046880.84999999</v>
      </c>
      <c r="E87" s="95">
        <f>SUM(E88:E95)</f>
        <v>16531566.460000001</v>
      </c>
      <c r="F87" s="95">
        <f>SUM(F88:F95)</f>
        <v>181889600</v>
      </c>
      <c r="G87" s="95"/>
      <c r="H87" s="98">
        <f>SUM(H88:H95)</f>
        <v>3625714.3899999997</v>
      </c>
      <c r="I87" s="217"/>
    </row>
    <row r="88" spans="1:9" ht="15" customHeight="1" x14ac:dyDescent="0.25">
      <c r="A88" s="199" t="s">
        <v>3</v>
      </c>
      <c r="B88" s="236"/>
      <c r="C88" s="237"/>
      <c r="D88" s="95"/>
      <c r="E88" s="95"/>
      <c r="F88" s="95"/>
      <c r="G88" s="95"/>
      <c r="H88" s="98"/>
      <c r="I88" s="101"/>
    </row>
    <row r="89" spans="1:9" s="88" customFormat="1" ht="15.75" customHeight="1" x14ac:dyDescent="0.25">
      <c r="A89" s="199" t="s">
        <v>361</v>
      </c>
      <c r="B89" s="236"/>
      <c r="C89" s="391">
        <v>244</v>
      </c>
      <c r="D89" s="96">
        <f t="shared" ref="D89:D94" si="0">E89+F89+H89</f>
        <v>627602.51</v>
      </c>
      <c r="E89" s="96">
        <v>607602.51</v>
      </c>
      <c r="F89" s="96"/>
      <c r="G89" s="96"/>
      <c r="H89" s="97">
        <v>20000</v>
      </c>
      <c r="I89" s="217"/>
    </row>
    <row r="90" spans="1:9" s="88" customFormat="1" ht="15.75" customHeight="1" x14ac:dyDescent="0.25">
      <c r="A90" s="199" t="s">
        <v>413</v>
      </c>
      <c r="B90" s="236"/>
      <c r="C90" s="392"/>
      <c r="D90" s="96">
        <f t="shared" si="0"/>
        <v>445000</v>
      </c>
      <c r="E90" s="96">
        <v>15000</v>
      </c>
      <c r="F90" s="96">
        <v>400000</v>
      </c>
      <c r="G90" s="96"/>
      <c r="H90" s="97">
        <v>30000</v>
      </c>
      <c r="I90" s="217"/>
    </row>
    <row r="91" spans="1:9" ht="15.75" customHeight="1" x14ac:dyDescent="0.25">
      <c r="A91" s="199" t="s">
        <v>362</v>
      </c>
      <c r="B91" s="236"/>
      <c r="C91" s="392"/>
      <c r="D91" s="96">
        <f t="shared" si="0"/>
        <v>189426.7</v>
      </c>
      <c r="E91" s="96">
        <v>159426.70000000001</v>
      </c>
      <c r="F91" s="96"/>
      <c r="G91" s="96"/>
      <c r="H91" s="97">
        <v>30000</v>
      </c>
      <c r="I91" s="101"/>
    </row>
    <row r="92" spans="1:9" ht="15.75" customHeight="1" x14ac:dyDescent="0.25">
      <c r="A92" s="199" t="s">
        <v>363</v>
      </c>
      <c r="B92" s="236"/>
      <c r="C92" s="392"/>
      <c r="D92" s="96">
        <f t="shared" si="0"/>
        <v>181182.73</v>
      </c>
      <c r="E92" s="96">
        <v>147182.73000000001</v>
      </c>
      <c r="F92" s="96">
        <v>9000</v>
      </c>
      <c r="G92" s="96"/>
      <c r="H92" s="97">
        <v>25000</v>
      </c>
      <c r="I92" s="101"/>
    </row>
    <row r="93" spans="1:9" ht="15.75" customHeight="1" x14ac:dyDescent="0.25">
      <c r="A93" s="199" t="s">
        <v>364</v>
      </c>
      <c r="B93" s="236"/>
      <c r="C93" s="392"/>
      <c r="D93" s="96">
        <f t="shared" si="0"/>
        <v>85960924.229999989</v>
      </c>
      <c r="E93" s="96">
        <v>8407864.5500000007</v>
      </c>
      <c r="F93" s="96">
        <f>4317100+13263000+1050000+58464894.8-200000-150000</f>
        <v>76744994.799999997</v>
      </c>
      <c r="G93" s="96"/>
      <c r="H93" s="97">
        <v>808064.88</v>
      </c>
      <c r="I93" s="101"/>
    </row>
    <row r="94" spans="1:9" ht="15.75" customHeight="1" x14ac:dyDescent="0.25">
      <c r="A94" s="199" t="s">
        <v>365</v>
      </c>
      <c r="B94" s="236"/>
      <c r="C94" s="392"/>
      <c r="D94" s="96">
        <f t="shared" si="0"/>
        <v>100969149.59</v>
      </c>
      <c r="E94" s="96">
        <v>4869979.59</v>
      </c>
      <c r="F94" s="96">
        <f>1200000+35379170+58870000+200000</f>
        <v>95649170</v>
      </c>
      <c r="G94" s="96"/>
      <c r="H94" s="97">
        <v>450000</v>
      </c>
      <c r="I94" s="101"/>
    </row>
    <row r="95" spans="1:9" ht="15.75" customHeight="1" x14ac:dyDescent="0.25">
      <c r="A95" s="199" t="s">
        <v>366</v>
      </c>
      <c r="B95" s="236"/>
      <c r="C95" s="393"/>
      <c r="D95" s="96">
        <f>E95+H95+F95</f>
        <v>13673595.09</v>
      </c>
      <c r="E95" s="96">
        <v>2324510.38</v>
      </c>
      <c r="F95" s="96">
        <f>7350000+39930+266200+1430305.2</f>
        <v>9086435.1999999993</v>
      </c>
      <c r="G95" s="96"/>
      <c r="H95" s="97">
        <v>2262649.5099999998</v>
      </c>
      <c r="I95" s="101"/>
    </row>
    <row r="96" spans="1:9" ht="15.75" hidden="1" customHeight="1" x14ac:dyDescent="0.25">
      <c r="A96" s="199" t="s">
        <v>366</v>
      </c>
      <c r="B96" s="236"/>
      <c r="C96" s="238">
        <v>345</v>
      </c>
      <c r="D96" s="96">
        <f>E96</f>
        <v>80000</v>
      </c>
      <c r="E96" s="96">
        <v>80000</v>
      </c>
      <c r="F96" s="96"/>
      <c r="G96" s="96"/>
      <c r="H96" s="97"/>
      <c r="I96" s="101"/>
    </row>
    <row r="97" spans="1:9" ht="13.2" hidden="1" x14ac:dyDescent="0.25">
      <c r="A97" s="199" t="s">
        <v>366</v>
      </c>
      <c r="B97" s="236"/>
      <c r="C97" s="238">
        <v>346</v>
      </c>
      <c r="D97" s="96">
        <f>E97+F97+H97</f>
        <v>2192245</v>
      </c>
      <c r="E97" s="96">
        <v>648935</v>
      </c>
      <c r="F97" s="96">
        <f>1000000+10000+143990+132320</f>
        <v>1286310</v>
      </c>
      <c r="G97" s="96"/>
      <c r="H97" s="97">
        <v>257000</v>
      </c>
      <c r="I97" s="101"/>
    </row>
    <row r="98" spans="1:9" ht="13.2" hidden="1" x14ac:dyDescent="0.25">
      <c r="A98" s="199" t="s">
        <v>366</v>
      </c>
      <c r="B98" s="236"/>
      <c r="C98" s="238">
        <v>349</v>
      </c>
      <c r="D98" s="96">
        <f>E98+F98+H98</f>
        <v>1500000</v>
      </c>
      <c r="E98" s="96">
        <f>200000+200000</f>
        <v>400000</v>
      </c>
      <c r="F98" s="96">
        <v>1000000</v>
      </c>
      <c r="G98" s="96"/>
      <c r="H98" s="97">
        <v>100000</v>
      </c>
      <c r="I98" s="101"/>
    </row>
    <row r="99" spans="1:9" ht="13.2" x14ac:dyDescent="0.25">
      <c r="A99" s="239" t="s">
        <v>383</v>
      </c>
      <c r="B99" s="240">
        <v>2660</v>
      </c>
      <c r="C99" s="203">
        <v>247</v>
      </c>
      <c r="D99" s="95">
        <f t="shared" ref="D99" si="1">SUM(E99:I99)</f>
        <v>3012338.24</v>
      </c>
      <c r="E99" s="95">
        <v>2912338.24</v>
      </c>
      <c r="F99" s="96">
        <v>0</v>
      </c>
      <c r="G99" s="96"/>
      <c r="H99" s="98">
        <v>100000</v>
      </c>
      <c r="I99" s="101"/>
    </row>
    <row r="100" spans="1:9" s="88" customFormat="1" ht="39" customHeight="1" x14ac:dyDescent="0.25">
      <c r="A100" s="224" t="s">
        <v>139</v>
      </c>
      <c r="B100" s="223">
        <v>2700</v>
      </c>
      <c r="C100" s="95" t="s">
        <v>4</v>
      </c>
      <c r="D100" s="95"/>
      <c r="E100" s="95"/>
      <c r="F100" s="95"/>
      <c r="G100" s="95"/>
      <c r="H100" s="98"/>
      <c r="I100" s="217"/>
    </row>
    <row r="101" spans="1:9" ht="52.5" customHeight="1" x14ac:dyDescent="0.25">
      <c r="A101" s="199" t="s">
        <v>367</v>
      </c>
      <c r="B101" s="200">
        <v>2710</v>
      </c>
      <c r="C101" s="96"/>
      <c r="D101" s="96"/>
      <c r="E101" s="96"/>
      <c r="F101" s="96"/>
      <c r="G101" s="96"/>
      <c r="H101" s="97"/>
      <c r="I101" s="101"/>
    </row>
    <row r="102" spans="1:9" ht="36" x14ac:dyDescent="0.25">
      <c r="A102" s="199" t="s">
        <v>141</v>
      </c>
      <c r="B102" s="200">
        <v>2720</v>
      </c>
      <c r="C102" s="96"/>
      <c r="D102" s="96"/>
      <c r="E102" s="96"/>
      <c r="F102" s="96"/>
      <c r="G102" s="96"/>
      <c r="H102" s="97"/>
      <c r="I102" s="101"/>
    </row>
    <row r="103" spans="1:9" ht="15.75" customHeight="1" x14ac:dyDescent="0.25">
      <c r="A103" s="224" t="s">
        <v>368</v>
      </c>
      <c r="B103" s="223">
        <v>3000</v>
      </c>
      <c r="C103" s="95" t="s">
        <v>4</v>
      </c>
      <c r="D103" s="96"/>
      <c r="E103" s="96"/>
      <c r="F103" s="96"/>
      <c r="G103" s="96"/>
      <c r="H103" s="97"/>
      <c r="I103" s="101"/>
    </row>
    <row r="104" spans="1:9" ht="24" x14ac:dyDescent="0.25">
      <c r="A104" s="199" t="s">
        <v>369</v>
      </c>
      <c r="B104" s="200">
        <v>3010</v>
      </c>
      <c r="C104" s="96"/>
      <c r="D104" s="96"/>
      <c r="E104" s="96"/>
      <c r="F104" s="96"/>
      <c r="G104" s="96"/>
      <c r="H104" s="97"/>
      <c r="I104" s="101"/>
    </row>
    <row r="105" spans="1:9" ht="14.25" customHeight="1" x14ac:dyDescent="0.25">
      <c r="A105" s="199" t="s">
        <v>143</v>
      </c>
      <c r="B105" s="200">
        <v>3020</v>
      </c>
      <c r="C105" s="96"/>
      <c r="D105" s="96"/>
      <c r="E105" s="96"/>
      <c r="F105" s="96"/>
      <c r="G105" s="96"/>
      <c r="H105" s="97"/>
      <c r="I105" s="101"/>
    </row>
    <row r="106" spans="1:9" ht="13.2" x14ac:dyDescent="0.25">
      <c r="A106" s="199" t="s">
        <v>370</v>
      </c>
      <c r="B106" s="200">
        <v>3030</v>
      </c>
      <c r="C106" s="96"/>
      <c r="D106" s="96"/>
      <c r="E106" s="96"/>
      <c r="F106" s="96"/>
      <c r="G106" s="96"/>
      <c r="H106" s="97"/>
      <c r="I106" s="101"/>
    </row>
    <row r="107" spans="1:9" ht="13.2" x14ac:dyDescent="0.25">
      <c r="A107" s="224" t="s">
        <v>371</v>
      </c>
      <c r="B107" s="223">
        <v>4000</v>
      </c>
      <c r="C107" s="95" t="s">
        <v>4</v>
      </c>
      <c r="D107" s="96"/>
      <c r="E107" s="96"/>
      <c r="F107" s="96"/>
      <c r="G107" s="96"/>
      <c r="H107" s="97"/>
      <c r="I107" s="101"/>
    </row>
    <row r="108" spans="1:9" ht="13.2" x14ac:dyDescent="0.25">
      <c r="A108" s="199" t="s">
        <v>3</v>
      </c>
      <c r="B108" s="200"/>
      <c r="C108" s="96"/>
      <c r="D108" s="96"/>
      <c r="E108" s="96"/>
      <c r="F108" s="96"/>
      <c r="G108" s="96"/>
      <c r="H108" s="97"/>
      <c r="I108" s="101"/>
    </row>
    <row r="109" spans="1:9" s="88" customFormat="1" ht="26.4" x14ac:dyDescent="0.25">
      <c r="A109" s="214" t="s">
        <v>349</v>
      </c>
      <c r="B109" s="215" t="s">
        <v>283</v>
      </c>
      <c r="C109" s="95"/>
      <c r="D109" s="95">
        <f>D8+D11-D32</f>
        <v>0</v>
      </c>
      <c r="E109" s="95"/>
      <c r="F109" s="95"/>
      <c r="G109" s="95"/>
      <c r="H109" s="98">
        <v>0</v>
      </c>
      <c r="I109" s="217"/>
    </row>
    <row r="110" spans="1:9" s="88" customFormat="1" ht="13.2" x14ac:dyDescent="0.25">
      <c r="A110" s="214" t="s">
        <v>3</v>
      </c>
      <c r="B110" s="233"/>
      <c r="C110" s="95"/>
      <c r="D110" s="95"/>
      <c r="E110" s="95"/>
      <c r="F110" s="95"/>
      <c r="G110" s="95"/>
      <c r="H110" s="98"/>
      <c r="I110" s="217"/>
    </row>
    <row r="111" spans="1:9" ht="11.25" customHeight="1" x14ac:dyDescent="0.2">
      <c r="A111" s="241"/>
      <c r="B111" s="242"/>
      <c r="C111" s="101"/>
      <c r="D111" s="101"/>
      <c r="E111" s="101"/>
      <c r="F111" s="101"/>
      <c r="G111" s="101"/>
      <c r="H111" s="101"/>
      <c r="I111" s="101"/>
    </row>
    <row r="112" spans="1:9" ht="12" customHeight="1" x14ac:dyDescent="0.2">
      <c r="A112" s="241"/>
      <c r="B112" s="242"/>
      <c r="C112" s="101"/>
      <c r="D112" s="101"/>
      <c r="E112" s="101"/>
      <c r="F112" s="101"/>
      <c r="G112" s="101"/>
      <c r="H112" s="102"/>
      <c r="I112" s="101"/>
    </row>
    <row r="113" spans="1:9" ht="17.25" customHeight="1" x14ac:dyDescent="0.2">
      <c r="A113" s="243"/>
      <c r="B113" s="244"/>
      <c r="C113" s="105"/>
      <c r="D113" s="105"/>
      <c r="E113" s="105"/>
      <c r="F113" s="105"/>
      <c r="G113" s="105"/>
      <c r="H113" s="105"/>
      <c r="I113" s="106"/>
    </row>
    <row r="114" spans="1:9" x14ac:dyDescent="0.2">
      <c r="A114" s="243"/>
      <c r="B114" s="244"/>
      <c r="C114" s="105"/>
      <c r="D114" s="105"/>
      <c r="E114" s="105"/>
      <c r="F114" s="105"/>
      <c r="G114" s="105"/>
      <c r="H114" s="105"/>
      <c r="I114" s="106"/>
    </row>
    <row r="115" spans="1:9" x14ac:dyDescent="0.2">
      <c r="A115" s="243"/>
      <c r="B115" s="244"/>
      <c r="C115" s="105"/>
      <c r="D115" s="105"/>
      <c r="E115" s="105"/>
      <c r="F115" s="105"/>
      <c r="G115" s="105"/>
      <c r="H115" s="105"/>
      <c r="I115" s="106"/>
    </row>
    <row r="116" spans="1:9" x14ac:dyDescent="0.2">
      <c r="A116" s="243"/>
      <c r="B116" s="244"/>
      <c r="C116" s="105"/>
      <c r="D116" s="105"/>
      <c r="E116" s="105"/>
      <c r="F116" s="105"/>
      <c r="G116" s="105"/>
      <c r="H116" s="105"/>
      <c r="I116" s="106"/>
    </row>
  </sheetData>
  <mergeCells count="12">
    <mergeCell ref="C89:C95"/>
    <mergeCell ref="H5:I5"/>
    <mergeCell ref="A1:I1"/>
    <mergeCell ref="A2:I2"/>
    <mergeCell ref="A4:A6"/>
    <mergeCell ref="B4:B6"/>
    <mergeCell ref="C4:C6"/>
    <mergeCell ref="D4:I4"/>
    <mergeCell ref="D5:D6"/>
    <mergeCell ref="E5:E6"/>
    <mergeCell ref="F5:F6"/>
    <mergeCell ref="G5:G6"/>
  </mergeCells>
  <pageMargins left="0.70866141732283472" right="0.70866141732283472" top="0.74803149606299213" bottom="0.74803149606299213" header="0.31496062992125984" footer="0.31496062992125984"/>
  <pageSetup paperSize="9" scale="58" fitToHeight="6"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56"/>
  <sheetViews>
    <sheetView view="pageBreakPreview" topLeftCell="A13" zoomScale="95" zoomScaleNormal="100" zoomScaleSheetLayoutView="95" workbookViewId="0">
      <selection activeCell="G23" sqref="G23:G24"/>
    </sheetView>
  </sheetViews>
  <sheetFormatPr defaultColWidth="9.109375" defaultRowHeight="13.8" x14ac:dyDescent="0.25"/>
  <cols>
    <col min="1" max="1" width="10.88671875" style="273" customWidth="1"/>
    <col min="2" max="2" width="34.88671875" style="273" customWidth="1"/>
    <col min="3" max="3" width="10.109375" style="273" customWidth="1"/>
    <col min="4" max="4" width="9" style="273" customWidth="1"/>
    <col min="5" max="5" width="16.44140625" style="273" customWidth="1"/>
    <col min="6" max="6" width="13.5546875" style="273" customWidth="1"/>
    <col min="7" max="7" width="17.44140625" style="273" customWidth="1"/>
    <col min="8" max="8" width="17.33203125" style="273" customWidth="1"/>
    <col min="9" max="10" width="14.6640625" style="273" customWidth="1"/>
    <col min="11" max="11" width="5.33203125" style="247" customWidth="1"/>
    <col min="12" max="16384" width="9.109375" style="247"/>
  </cols>
  <sheetData>
    <row r="1" spans="1:12" x14ac:dyDescent="0.25">
      <c r="A1" s="420" t="s">
        <v>311</v>
      </c>
      <c r="B1" s="421"/>
      <c r="C1" s="421"/>
      <c r="D1" s="421"/>
      <c r="E1" s="421"/>
      <c r="F1" s="421"/>
      <c r="G1" s="421"/>
      <c r="H1" s="421"/>
      <c r="I1" s="421"/>
      <c r="J1" s="421"/>
      <c r="K1" s="275"/>
    </row>
    <row r="2" spans="1:12" s="273" customFormat="1" ht="14.4" thickBot="1" x14ac:dyDescent="0.3">
      <c r="D2" s="276"/>
      <c r="E2" s="276"/>
      <c r="F2" s="277"/>
      <c r="L2" s="278"/>
    </row>
    <row r="3" spans="1:12" s="273" customFormat="1" ht="15.75" customHeight="1" thickBot="1" x14ac:dyDescent="0.3">
      <c r="A3" s="429" t="s">
        <v>147</v>
      </c>
      <c r="B3" s="429" t="s">
        <v>0</v>
      </c>
      <c r="C3" s="429" t="s">
        <v>148</v>
      </c>
      <c r="D3" s="429" t="s">
        <v>6</v>
      </c>
      <c r="E3" s="429" t="s">
        <v>313</v>
      </c>
      <c r="F3" s="429" t="s">
        <v>314</v>
      </c>
      <c r="G3" s="435" t="s">
        <v>213</v>
      </c>
      <c r="H3" s="436"/>
      <c r="I3" s="436"/>
      <c r="J3" s="437"/>
      <c r="K3" s="279"/>
      <c r="L3" s="278"/>
    </row>
    <row r="4" spans="1:12" s="273" customFormat="1" ht="75.75" customHeight="1" thickBot="1" x14ac:dyDescent="0.3">
      <c r="A4" s="430"/>
      <c r="B4" s="430"/>
      <c r="C4" s="430"/>
      <c r="D4" s="430"/>
      <c r="E4" s="433"/>
      <c r="F4" s="433"/>
      <c r="G4" s="280" t="s">
        <v>687</v>
      </c>
      <c r="H4" s="281" t="s">
        <v>690</v>
      </c>
      <c r="I4" s="281" t="s">
        <v>691</v>
      </c>
      <c r="J4" s="282" t="s">
        <v>97</v>
      </c>
      <c r="K4" s="279"/>
      <c r="L4" s="278"/>
    </row>
    <row r="5" spans="1:12" s="273" customFormat="1" ht="14.4" thickBot="1" x14ac:dyDescent="0.3">
      <c r="A5" s="283">
        <v>1</v>
      </c>
      <c r="B5" s="284">
        <v>2</v>
      </c>
      <c r="C5" s="284">
        <v>3</v>
      </c>
      <c r="D5" s="284">
        <v>4</v>
      </c>
      <c r="E5" s="285" t="s">
        <v>296</v>
      </c>
      <c r="F5" s="285" t="s">
        <v>315</v>
      </c>
      <c r="G5" s="283">
        <v>5</v>
      </c>
      <c r="H5" s="284">
        <v>6</v>
      </c>
      <c r="I5" s="284">
        <v>7</v>
      </c>
      <c r="J5" s="286">
        <v>8</v>
      </c>
      <c r="K5" s="279"/>
      <c r="L5" s="278"/>
    </row>
    <row r="6" spans="1:12" s="273" customFormat="1" ht="43.5" customHeight="1" thickBot="1" x14ac:dyDescent="0.3">
      <c r="A6" s="287">
        <v>1</v>
      </c>
      <c r="B6" s="288" t="s">
        <v>316</v>
      </c>
      <c r="C6" s="284">
        <v>26000</v>
      </c>
      <c r="D6" s="284" t="s">
        <v>98</v>
      </c>
      <c r="E6" s="284"/>
      <c r="F6" s="289"/>
      <c r="G6" s="290">
        <f>G10+G16</f>
        <v>205059219.08999997</v>
      </c>
      <c r="H6" s="291">
        <f>H10+H16</f>
        <v>151400000</v>
      </c>
      <c r="I6" s="292">
        <f>I15+I16</f>
        <v>151400000</v>
      </c>
      <c r="J6" s="289"/>
    </row>
    <row r="7" spans="1:12" s="273" customFormat="1" ht="21.75" customHeight="1" x14ac:dyDescent="0.25">
      <c r="A7" s="412" t="s">
        <v>64</v>
      </c>
      <c r="B7" s="293" t="s">
        <v>3</v>
      </c>
      <c r="C7" s="414">
        <v>26100</v>
      </c>
      <c r="D7" s="414" t="s">
        <v>98</v>
      </c>
      <c r="E7" s="414"/>
      <c r="F7" s="407"/>
      <c r="G7" s="407"/>
      <c r="H7" s="407"/>
      <c r="I7" s="407"/>
      <c r="J7" s="407"/>
    </row>
    <row r="8" spans="1:12" s="273" customFormat="1" ht="234.75" customHeight="1" thickBot="1" x14ac:dyDescent="0.3">
      <c r="A8" s="413"/>
      <c r="B8" s="289" t="s">
        <v>317</v>
      </c>
      <c r="C8" s="415"/>
      <c r="D8" s="415"/>
      <c r="E8" s="433"/>
      <c r="F8" s="409"/>
      <c r="G8" s="409"/>
      <c r="H8" s="409"/>
      <c r="I8" s="409"/>
      <c r="J8" s="409"/>
    </row>
    <row r="9" spans="1:12" s="273" customFormat="1" ht="93" customHeight="1" thickBot="1" x14ac:dyDescent="0.3">
      <c r="A9" s="287" t="s">
        <v>65</v>
      </c>
      <c r="B9" s="289" t="s">
        <v>318</v>
      </c>
      <c r="C9" s="284">
        <v>26200</v>
      </c>
      <c r="D9" s="284" t="s">
        <v>98</v>
      </c>
      <c r="E9" s="284"/>
      <c r="F9" s="289"/>
      <c r="G9" s="289"/>
      <c r="H9" s="289"/>
      <c r="I9" s="289"/>
      <c r="J9" s="289"/>
    </row>
    <row r="10" spans="1:12" s="273" customFormat="1" ht="96" customHeight="1" thickBot="1" x14ac:dyDescent="0.3">
      <c r="A10" s="287" t="s">
        <v>66</v>
      </c>
      <c r="B10" s="294" t="s">
        <v>319</v>
      </c>
      <c r="C10" s="284">
        <v>26300</v>
      </c>
      <c r="D10" s="284" t="s">
        <v>98</v>
      </c>
      <c r="E10" s="284"/>
      <c r="F10" s="289"/>
      <c r="G10" s="324">
        <v>418649</v>
      </c>
      <c r="H10" s="289"/>
      <c r="I10" s="289"/>
      <c r="J10" s="289"/>
    </row>
    <row r="11" spans="1:12" s="273" customFormat="1" ht="18.75" customHeight="1" x14ac:dyDescent="0.25">
      <c r="A11" s="412" t="s">
        <v>289</v>
      </c>
      <c r="B11" s="296" t="s">
        <v>3</v>
      </c>
      <c r="C11" s="414">
        <v>26310</v>
      </c>
      <c r="D11" s="414" t="s">
        <v>98</v>
      </c>
      <c r="E11" s="414" t="s">
        <v>98</v>
      </c>
      <c r="F11" s="407"/>
      <c r="G11" s="407"/>
      <c r="H11" s="407"/>
      <c r="I11" s="407"/>
      <c r="J11" s="407"/>
      <c r="K11" s="297"/>
    </row>
    <row r="12" spans="1:12" s="273" customFormat="1" ht="31.5" customHeight="1" thickBot="1" x14ac:dyDescent="0.3">
      <c r="A12" s="433"/>
      <c r="B12" s="289" t="s">
        <v>150</v>
      </c>
      <c r="C12" s="433"/>
      <c r="D12" s="433"/>
      <c r="E12" s="433"/>
      <c r="F12" s="428"/>
      <c r="G12" s="428"/>
      <c r="H12" s="428"/>
      <c r="I12" s="428"/>
      <c r="J12" s="428"/>
      <c r="K12" s="297"/>
    </row>
    <row r="13" spans="1:12" s="273" customFormat="1" ht="23.25" customHeight="1" thickBot="1" x14ac:dyDescent="0.3">
      <c r="A13" s="287"/>
      <c r="B13" s="298" t="s">
        <v>320</v>
      </c>
      <c r="C13" s="284" t="s">
        <v>292</v>
      </c>
      <c r="D13" s="284"/>
      <c r="E13" s="284"/>
      <c r="F13" s="289"/>
      <c r="G13" s="289"/>
      <c r="H13" s="289"/>
      <c r="I13" s="289"/>
      <c r="J13" s="289"/>
      <c r="K13" s="297"/>
    </row>
    <row r="14" spans="1:12" s="273" customFormat="1" ht="23.25" customHeight="1" thickBot="1" x14ac:dyDescent="0.3">
      <c r="A14" s="287"/>
      <c r="B14" s="298" t="s">
        <v>320</v>
      </c>
      <c r="C14" s="284" t="s">
        <v>321</v>
      </c>
      <c r="D14" s="284"/>
      <c r="E14" s="284"/>
      <c r="F14" s="289"/>
      <c r="G14" s="289"/>
      <c r="H14" s="289"/>
      <c r="I14" s="289"/>
      <c r="J14" s="289"/>
      <c r="K14" s="297"/>
    </row>
    <row r="15" spans="1:12" s="273" customFormat="1" ht="38.25" customHeight="1" thickBot="1" x14ac:dyDescent="0.3">
      <c r="A15" s="299" t="s">
        <v>290</v>
      </c>
      <c r="B15" s="289" t="s">
        <v>291</v>
      </c>
      <c r="C15" s="284">
        <v>26320</v>
      </c>
      <c r="D15" s="284" t="s">
        <v>98</v>
      </c>
      <c r="E15" s="284" t="s">
        <v>98</v>
      </c>
      <c r="F15" s="289"/>
      <c r="G15" s="291">
        <v>0</v>
      </c>
      <c r="H15" s="289"/>
      <c r="I15" s="289"/>
      <c r="J15" s="289"/>
      <c r="K15" s="297"/>
    </row>
    <row r="16" spans="1:12" s="273" customFormat="1" ht="91.5" customHeight="1" thickBot="1" x14ac:dyDescent="0.3">
      <c r="A16" s="287" t="s">
        <v>164</v>
      </c>
      <c r="B16" s="289" t="s">
        <v>322</v>
      </c>
      <c r="C16" s="284">
        <v>26400</v>
      </c>
      <c r="D16" s="284" t="s">
        <v>98</v>
      </c>
      <c r="E16" s="284"/>
      <c r="F16" s="289"/>
      <c r="G16" s="322">
        <f>G17+G22+G34</f>
        <v>204640570.08999997</v>
      </c>
      <c r="H16" s="291">
        <f>H21+H26+H39</f>
        <v>151400000</v>
      </c>
      <c r="I16" s="292">
        <f>I21+I26+I34</f>
        <v>151400000</v>
      </c>
      <c r="J16" s="289"/>
    </row>
    <row r="17" spans="1:12" s="273" customFormat="1" ht="22.5" customHeight="1" x14ac:dyDescent="0.25">
      <c r="A17" s="412" t="s">
        <v>165</v>
      </c>
      <c r="B17" s="293" t="s">
        <v>3</v>
      </c>
      <c r="C17" s="414">
        <v>26410</v>
      </c>
      <c r="D17" s="414" t="s">
        <v>98</v>
      </c>
      <c r="E17" s="414"/>
      <c r="F17" s="407"/>
      <c r="G17" s="426">
        <f>19443904.7-418649</f>
        <v>19025255.699999999</v>
      </c>
      <c r="H17" s="426">
        <v>15000000</v>
      </c>
      <c r="I17" s="410">
        <v>15000000</v>
      </c>
      <c r="J17" s="407"/>
    </row>
    <row r="18" spans="1:12" s="273" customFormat="1" ht="60.75" customHeight="1" thickBot="1" x14ac:dyDescent="0.3">
      <c r="A18" s="413"/>
      <c r="B18" s="289" t="s">
        <v>149</v>
      </c>
      <c r="C18" s="415"/>
      <c r="D18" s="415"/>
      <c r="E18" s="433"/>
      <c r="F18" s="409"/>
      <c r="G18" s="427"/>
      <c r="H18" s="427"/>
      <c r="I18" s="411"/>
      <c r="J18" s="409"/>
    </row>
    <row r="19" spans="1:12" s="273" customFormat="1" ht="19.5" customHeight="1" x14ac:dyDescent="0.25">
      <c r="A19" s="412" t="s">
        <v>166</v>
      </c>
      <c r="B19" s="293" t="s">
        <v>3</v>
      </c>
      <c r="C19" s="414">
        <v>26411</v>
      </c>
      <c r="D19" s="414" t="s">
        <v>98</v>
      </c>
      <c r="E19" s="414"/>
      <c r="F19" s="407"/>
      <c r="G19" s="407"/>
      <c r="H19" s="407"/>
      <c r="I19" s="410"/>
      <c r="J19" s="407"/>
    </row>
    <row r="20" spans="1:12" s="273" customFormat="1" ht="39" customHeight="1" thickBot="1" x14ac:dyDescent="0.3">
      <c r="A20" s="413"/>
      <c r="B20" s="289" t="s">
        <v>150</v>
      </c>
      <c r="C20" s="415"/>
      <c r="D20" s="415"/>
      <c r="E20" s="433"/>
      <c r="F20" s="409"/>
      <c r="G20" s="409"/>
      <c r="H20" s="409"/>
      <c r="I20" s="411"/>
      <c r="J20" s="409"/>
      <c r="L20" s="300"/>
    </row>
    <row r="21" spans="1:12" s="273" customFormat="1" ht="41.25" customHeight="1" thickBot="1" x14ac:dyDescent="0.3">
      <c r="A21" s="287" t="s">
        <v>151</v>
      </c>
      <c r="B21" s="289" t="s">
        <v>323</v>
      </c>
      <c r="C21" s="284">
        <v>26412</v>
      </c>
      <c r="D21" s="284" t="s">
        <v>98</v>
      </c>
      <c r="E21" s="284"/>
      <c r="F21" s="289"/>
      <c r="G21" s="291">
        <f>G17</f>
        <v>19025255.699999999</v>
      </c>
      <c r="H21" s="295">
        <f>H17</f>
        <v>15000000</v>
      </c>
      <c r="I21" s="292">
        <f>I17</f>
        <v>15000000</v>
      </c>
      <c r="J21" s="289"/>
    </row>
    <row r="22" spans="1:12" s="273" customFormat="1" ht="68.25" customHeight="1" thickBot="1" x14ac:dyDescent="0.3">
      <c r="A22" s="287" t="s">
        <v>167</v>
      </c>
      <c r="B22" s="289" t="s">
        <v>152</v>
      </c>
      <c r="C22" s="284">
        <v>26420</v>
      </c>
      <c r="D22" s="284" t="s">
        <v>98</v>
      </c>
      <c r="E22" s="284"/>
      <c r="F22" s="289"/>
      <c r="G22" s="323">
        <f>182039600-150000</f>
        <v>181889600</v>
      </c>
      <c r="H22" s="291">
        <v>135000000</v>
      </c>
      <c r="I22" s="292">
        <v>135000000</v>
      </c>
      <c r="J22" s="289"/>
    </row>
    <row r="23" spans="1:12" s="273" customFormat="1" ht="19.5" customHeight="1" x14ac:dyDescent="0.25">
      <c r="A23" s="412" t="s">
        <v>153</v>
      </c>
      <c r="B23" s="293" t="s">
        <v>3</v>
      </c>
      <c r="C23" s="414">
        <v>26421</v>
      </c>
      <c r="D23" s="414" t="s">
        <v>98</v>
      </c>
      <c r="E23" s="414"/>
      <c r="F23" s="407"/>
      <c r="G23" s="407"/>
      <c r="H23" s="407"/>
      <c r="I23" s="410"/>
      <c r="J23" s="407"/>
    </row>
    <row r="24" spans="1:12" s="273" customFormat="1" ht="39.75" customHeight="1" thickBot="1" x14ac:dyDescent="0.3">
      <c r="A24" s="413"/>
      <c r="B24" s="289" t="s">
        <v>150</v>
      </c>
      <c r="C24" s="415"/>
      <c r="D24" s="415"/>
      <c r="E24" s="433"/>
      <c r="F24" s="409"/>
      <c r="G24" s="409"/>
      <c r="H24" s="409"/>
      <c r="I24" s="411"/>
      <c r="J24" s="409"/>
    </row>
    <row r="25" spans="1:12" s="273" customFormat="1" ht="24.75" customHeight="1" thickBot="1" x14ac:dyDescent="0.3">
      <c r="A25" s="287"/>
      <c r="B25" s="298" t="s">
        <v>320</v>
      </c>
      <c r="C25" s="284" t="s">
        <v>293</v>
      </c>
      <c r="D25" s="284" t="s">
        <v>98</v>
      </c>
      <c r="E25" s="301"/>
      <c r="F25" s="289"/>
      <c r="G25" s="289"/>
      <c r="H25" s="289"/>
      <c r="I25" s="292"/>
      <c r="J25" s="289"/>
      <c r="K25" s="297"/>
    </row>
    <row r="26" spans="1:12" s="273" customFormat="1" ht="34.5" customHeight="1" thickBot="1" x14ac:dyDescent="0.3">
      <c r="A26" s="287" t="s">
        <v>154</v>
      </c>
      <c r="B26" s="289" t="s">
        <v>323</v>
      </c>
      <c r="C26" s="284">
        <v>26422</v>
      </c>
      <c r="D26" s="284" t="s">
        <v>98</v>
      </c>
      <c r="E26" s="302"/>
      <c r="F26" s="289"/>
      <c r="G26" s="324">
        <f>G22</f>
        <v>181889600</v>
      </c>
      <c r="H26" s="295">
        <f>H22</f>
        <v>135000000</v>
      </c>
      <c r="I26" s="292">
        <f>I22</f>
        <v>135000000</v>
      </c>
      <c r="J26" s="289"/>
    </row>
    <row r="27" spans="1:12" s="273" customFormat="1" ht="52.5" customHeight="1" thickBot="1" x14ac:dyDescent="0.3">
      <c r="A27" s="287" t="s">
        <v>168</v>
      </c>
      <c r="B27" s="289" t="s">
        <v>324</v>
      </c>
      <c r="C27" s="284">
        <v>26430</v>
      </c>
      <c r="D27" s="284" t="s">
        <v>98</v>
      </c>
      <c r="E27" s="284"/>
      <c r="F27" s="289"/>
      <c r="G27" s="289"/>
      <c r="H27" s="289"/>
      <c r="I27" s="292"/>
      <c r="J27" s="289"/>
    </row>
    <row r="28" spans="1:12" s="273" customFormat="1" ht="24.75" customHeight="1" thickBot="1" x14ac:dyDescent="0.3">
      <c r="A28" s="287"/>
      <c r="B28" s="298" t="s">
        <v>320</v>
      </c>
      <c r="C28" s="284" t="s">
        <v>294</v>
      </c>
      <c r="D28" s="284" t="s">
        <v>98</v>
      </c>
      <c r="E28" s="284"/>
      <c r="F28" s="289"/>
      <c r="G28" s="289"/>
      <c r="H28" s="289"/>
      <c r="I28" s="289"/>
      <c r="J28" s="289"/>
      <c r="K28" s="297"/>
    </row>
    <row r="29" spans="1:12" s="273" customFormat="1" ht="24.75" customHeight="1" thickBot="1" x14ac:dyDescent="0.3">
      <c r="A29" s="287"/>
      <c r="B29" s="298" t="s">
        <v>325</v>
      </c>
      <c r="C29" s="284" t="s">
        <v>326</v>
      </c>
      <c r="D29" s="284" t="s">
        <v>98</v>
      </c>
      <c r="E29" s="303"/>
      <c r="F29" s="289"/>
      <c r="G29" s="289"/>
      <c r="H29" s="289"/>
      <c r="I29" s="289"/>
      <c r="J29" s="289"/>
      <c r="K29" s="297"/>
    </row>
    <row r="30" spans="1:12" s="273" customFormat="1" ht="36.75" customHeight="1" thickBot="1" x14ac:dyDescent="0.3">
      <c r="A30" s="287" t="s">
        <v>169</v>
      </c>
      <c r="B30" s="289" t="s">
        <v>155</v>
      </c>
      <c r="C30" s="284">
        <v>26440</v>
      </c>
      <c r="D30" s="284" t="s">
        <v>98</v>
      </c>
      <c r="E30" s="284"/>
      <c r="F30" s="289"/>
      <c r="G30" s="289"/>
      <c r="H30" s="289"/>
      <c r="I30" s="289"/>
      <c r="J30" s="289"/>
    </row>
    <row r="31" spans="1:12" s="273" customFormat="1" ht="21" customHeight="1" x14ac:dyDescent="0.25">
      <c r="A31" s="412" t="s">
        <v>156</v>
      </c>
      <c r="B31" s="293" t="s">
        <v>3</v>
      </c>
      <c r="C31" s="414">
        <v>26441</v>
      </c>
      <c r="D31" s="414" t="s">
        <v>98</v>
      </c>
      <c r="E31" s="414"/>
      <c r="F31" s="407"/>
      <c r="G31" s="407"/>
      <c r="H31" s="407"/>
      <c r="I31" s="407"/>
      <c r="J31" s="407"/>
    </row>
    <row r="32" spans="1:12" s="273" customFormat="1" ht="34.5" customHeight="1" thickBot="1" x14ac:dyDescent="0.3">
      <c r="A32" s="413"/>
      <c r="B32" s="288" t="s">
        <v>150</v>
      </c>
      <c r="C32" s="415"/>
      <c r="D32" s="415"/>
      <c r="E32" s="434"/>
      <c r="F32" s="409"/>
      <c r="G32" s="409"/>
      <c r="H32" s="409"/>
      <c r="I32" s="409"/>
      <c r="J32" s="409"/>
    </row>
    <row r="33" spans="1:11" s="273" customFormat="1" ht="40.5" customHeight="1" thickBot="1" x14ac:dyDescent="0.3">
      <c r="A33" s="287" t="s">
        <v>157</v>
      </c>
      <c r="B33" s="288" t="s">
        <v>323</v>
      </c>
      <c r="C33" s="284">
        <v>26442</v>
      </c>
      <c r="D33" s="284" t="s">
        <v>98</v>
      </c>
      <c r="E33" s="284"/>
      <c r="F33" s="289"/>
      <c r="G33" s="289"/>
      <c r="H33" s="289"/>
      <c r="I33" s="289"/>
      <c r="J33" s="289"/>
    </row>
    <row r="34" spans="1:11" s="273" customFormat="1" ht="37.5" customHeight="1" thickBot="1" x14ac:dyDescent="0.3">
      <c r="A34" s="287" t="s">
        <v>170</v>
      </c>
      <c r="B34" s="289" t="s">
        <v>158</v>
      </c>
      <c r="C34" s="284">
        <v>26450</v>
      </c>
      <c r="D34" s="284" t="s">
        <v>98</v>
      </c>
      <c r="E34" s="284"/>
      <c r="F34" s="289"/>
      <c r="G34" s="324">
        <v>3725714.39</v>
      </c>
      <c r="H34" s="291">
        <f>H39</f>
        <v>1400000</v>
      </c>
      <c r="I34" s="292">
        <f>I39</f>
        <v>1400000</v>
      </c>
      <c r="J34" s="289"/>
    </row>
    <row r="35" spans="1:11" s="273" customFormat="1" ht="21" customHeight="1" x14ac:dyDescent="0.25">
      <c r="A35" s="412" t="s">
        <v>159</v>
      </c>
      <c r="B35" s="293" t="s">
        <v>3</v>
      </c>
      <c r="C35" s="414">
        <v>26451</v>
      </c>
      <c r="D35" s="414" t="s">
        <v>98</v>
      </c>
      <c r="E35" s="414"/>
      <c r="F35" s="407"/>
      <c r="G35" s="407"/>
      <c r="H35" s="407"/>
      <c r="I35" s="410"/>
      <c r="J35" s="407"/>
    </row>
    <row r="36" spans="1:11" s="273" customFormat="1" ht="37.5" customHeight="1" thickBot="1" x14ac:dyDescent="0.3">
      <c r="A36" s="413"/>
      <c r="B36" s="288" t="s">
        <v>150</v>
      </c>
      <c r="C36" s="415"/>
      <c r="D36" s="415"/>
      <c r="E36" s="434"/>
      <c r="F36" s="409"/>
      <c r="G36" s="409"/>
      <c r="H36" s="409"/>
      <c r="I36" s="411"/>
      <c r="J36" s="409"/>
    </row>
    <row r="37" spans="1:11" s="273" customFormat="1" ht="21" customHeight="1" thickBot="1" x14ac:dyDescent="0.3">
      <c r="A37" s="287"/>
      <c r="B37" s="298" t="s">
        <v>320</v>
      </c>
      <c r="C37" s="284" t="s">
        <v>295</v>
      </c>
      <c r="D37" s="284" t="s">
        <v>98</v>
      </c>
      <c r="E37" s="303"/>
      <c r="F37" s="289"/>
      <c r="G37" s="289"/>
      <c r="H37" s="289"/>
      <c r="I37" s="292"/>
      <c r="J37" s="289"/>
      <c r="K37" s="297"/>
    </row>
    <row r="38" spans="1:11" s="273" customFormat="1" ht="21" customHeight="1" thickBot="1" x14ac:dyDescent="0.3">
      <c r="A38" s="287"/>
      <c r="B38" s="298" t="s">
        <v>325</v>
      </c>
      <c r="C38" s="284" t="s">
        <v>334</v>
      </c>
      <c r="D38" s="284" t="s">
        <v>98</v>
      </c>
      <c r="E38" s="303"/>
      <c r="F38" s="289"/>
      <c r="G38" s="289"/>
      <c r="H38" s="289"/>
      <c r="I38" s="292"/>
      <c r="J38" s="289"/>
      <c r="K38" s="297"/>
    </row>
    <row r="39" spans="1:11" s="273" customFormat="1" ht="38.25" customHeight="1" thickBot="1" x14ac:dyDescent="0.3">
      <c r="A39" s="287" t="s">
        <v>160</v>
      </c>
      <c r="B39" s="288" t="s">
        <v>161</v>
      </c>
      <c r="C39" s="284">
        <v>26452</v>
      </c>
      <c r="D39" s="284" t="s">
        <v>98</v>
      </c>
      <c r="E39" s="284"/>
      <c r="F39" s="289"/>
      <c r="G39" s="323">
        <f>G34</f>
        <v>3725714.39</v>
      </c>
      <c r="H39" s="295">
        <v>1400000</v>
      </c>
      <c r="I39" s="292">
        <v>1400000</v>
      </c>
      <c r="J39" s="289"/>
    </row>
    <row r="40" spans="1:11" s="273" customFormat="1" ht="90" customHeight="1" thickBot="1" x14ac:dyDescent="0.3">
      <c r="A40" s="283">
        <v>2</v>
      </c>
      <c r="B40" s="304" t="s">
        <v>335</v>
      </c>
      <c r="C40" s="284">
        <v>26500</v>
      </c>
      <c r="D40" s="284" t="s">
        <v>98</v>
      </c>
      <c r="E40" s="284"/>
      <c r="F40" s="289"/>
      <c r="G40" s="289"/>
      <c r="H40" s="289"/>
      <c r="I40" s="292"/>
      <c r="J40" s="289"/>
    </row>
    <row r="41" spans="1:11" s="273" customFormat="1" ht="24" customHeight="1" x14ac:dyDescent="0.25">
      <c r="A41" s="424"/>
      <c r="B41" s="249" t="s">
        <v>162</v>
      </c>
      <c r="C41" s="418">
        <v>26510</v>
      </c>
      <c r="D41" s="407"/>
      <c r="E41" s="407"/>
      <c r="F41" s="407"/>
      <c r="G41" s="407"/>
      <c r="H41" s="407"/>
      <c r="I41" s="410"/>
      <c r="J41" s="407"/>
    </row>
    <row r="42" spans="1:11" s="273" customFormat="1" ht="26.25" customHeight="1" thickBot="1" x14ac:dyDescent="0.3">
      <c r="A42" s="425"/>
      <c r="B42" s="250"/>
      <c r="C42" s="419"/>
      <c r="D42" s="409"/>
      <c r="E42" s="408"/>
      <c r="F42" s="408"/>
      <c r="G42" s="408"/>
      <c r="H42" s="409"/>
      <c r="I42" s="411"/>
      <c r="J42" s="409"/>
    </row>
    <row r="43" spans="1:11" s="273" customFormat="1" ht="78" customHeight="1" thickBot="1" x14ac:dyDescent="0.3">
      <c r="A43" s="283">
        <v>3</v>
      </c>
      <c r="B43" s="288" t="s">
        <v>163</v>
      </c>
      <c r="C43" s="284">
        <v>26600</v>
      </c>
      <c r="D43" s="284" t="s">
        <v>98</v>
      </c>
      <c r="E43" s="284"/>
      <c r="F43" s="289"/>
      <c r="G43" s="322">
        <f>G16</f>
        <v>204640570.08999997</v>
      </c>
      <c r="H43" s="295">
        <f>H16</f>
        <v>151400000</v>
      </c>
      <c r="I43" s="292">
        <f>I16</f>
        <v>151400000</v>
      </c>
      <c r="J43" s="289"/>
    </row>
    <row r="44" spans="1:11" s="273" customFormat="1" ht="21.75" customHeight="1" thickBot="1" x14ac:dyDescent="0.3">
      <c r="A44" s="407"/>
      <c r="B44" s="284" t="s">
        <v>162</v>
      </c>
      <c r="C44" s="414">
        <v>26610</v>
      </c>
      <c r="D44" s="407"/>
      <c r="E44" s="407"/>
      <c r="F44" s="414"/>
      <c r="G44" s="416">
        <f>G43</f>
        <v>204640570.08999997</v>
      </c>
      <c r="H44" s="422">
        <f>H43</f>
        <v>151400000</v>
      </c>
      <c r="I44" s="410">
        <f>I43</f>
        <v>151400000</v>
      </c>
      <c r="J44" s="407"/>
    </row>
    <row r="45" spans="1:11" s="273" customFormat="1" ht="25.5" customHeight="1" thickBot="1" x14ac:dyDescent="0.3">
      <c r="A45" s="409"/>
      <c r="B45" s="289"/>
      <c r="C45" s="415"/>
      <c r="D45" s="409"/>
      <c r="E45" s="408"/>
      <c r="F45" s="415"/>
      <c r="G45" s="417"/>
      <c r="H45" s="409"/>
      <c r="I45" s="411"/>
      <c r="J45" s="409"/>
    </row>
    <row r="47" spans="1:11" x14ac:dyDescent="0.25">
      <c r="A47" s="273" t="s">
        <v>146</v>
      </c>
    </row>
    <row r="48" spans="1:11" ht="32.25" customHeight="1" x14ac:dyDescent="0.3">
      <c r="A48" s="377" t="s">
        <v>312</v>
      </c>
      <c r="B48" s="377"/>
      <c r="C48" s="377"/>
      <c r="D48" s="377"/>
      <c r="E48" s="377"/>
      <c r="F48" s="377"/>
      <c r="G48" s="377"/>
      <c r="H48" s="377"/>
      <c r="I48" s="377"/>
      <c r="J48" s="377"/>
    </row>
    <row r="49" spans="1:16" ht="105" customHeight="1" x14ac:dyDescent="0.25">
      <c r="A49" s="423" t="s">
        <v>327</v>
      </c>
      <c r="B49" s="423"/>
      <c r="C49" s="423"/>
      <c r="D49" s="423"/>
      <c r="E49" s="423"/>
      <c r="F49" s="423"/>
      <c r="G49" s="423"/>
      <c r="H49" s="423"/>
      <c r="I49" s="423"/>
      <c r="J49" s="423"/>
      <c r="K49" s="305"/>
      <c r="L49" s="306"/>
    </row>
    <row r="50" spans="1:16" ht="66.75" customHeight="1" x14ac:dyDescent="0.25">
      <c r="A50" s="377" t="s">
        <v>328</v>
      </c>
      <c r="B50" s="377"/>
      <c r="C50" s="377"/>
      <c r="D50" s="377"/>
      <c r="E50" s="377"/>
      <c r="F50" s="377"/>
      <c r="G50" s="377"/>
      <c r="H50" s="377"/>
      <c r="I50" s="377"/>
      <c r="J50" s="377"/>
      <c r="K50" s="305"/>
    </row>
    <row r="51" spans="1:16" ht="84" customHeight="1" x14ac:dyDescent="0.25">
      <c r="A51" s="377" t="s">
        <v>329</v>
      </c>
      <c r="B51" s="377"/>
      <c r="C51" s="377"/>
      <c r="D51" s="377"/>
      <c r="E51" s="377"/>
      <c r="F51" s="377"/>
      <c r="G51" s="377"/>
      <c r="H51" s="377"/>
      <c r="I51" s="377"/>
      <c r="J51" s="377"/>
      <c r="K51" s="307"/>
    </row>
    <row r="52" spans="1:16" ht="34.5" customHeight="1" x14ac:dyDescent="0.25">
      <c r="A52" s="377" t="s">
        <v>330</v>
      </c>
      <c r="B52" s="377"/>
      <c r="C52" s="377"/>
      <c r="D52" s="377"/>
      <c r="E52" s="377"/>
      <c r="F52" s="377"/>
      <c r="G52" s="377"/>
      <c r="H52" s="377"/>
      <c r="I52" s="377"/>
      <c r="J52" s="377"/>
      <c r="K52" s="307"/>
    </row>
    <row r="53" spans="1:16" ht="17.25" customHeight="1" x14ac:dyDescent="0.3">
      <c r="A53" s="377" t="s">
        <v>331</v>
      </c>
      <c r="B53" s="377"/>
      <c r="C53" s="377"/>
      <c r="D53" s="377"/>
      <c r="E53" s="377"/>
      <c r="F53" s="377"/>
      <c r="G53" s="377"/>
      <c r="H53" s="377"/>
      <c r="I53" s="377"/>
      <c r="J53" s="377"/>
      <c r="K53" s="431"/>
      <c r="L53" s="432"/>
      <c r="M53" s="432"/>
      <c r="N53" s="432"/>
      <c r="O53" s="432"/>
      <c r="P53" s="432"/>
    </row>
    <row r="54" spans="1:16" ht="19.5" customHeight="1" x14ac:dyDescent="0.25">
      <c r="A54" s="377" t="s">
        <v>332</v>
      </c>
      <c r="B54" s="377"/>
      <c r="C54" s="377"/>
      <c r="D54" s="377"/>
      <c r="E54" s="377"/>
      <c r="F54" s="377"/>
      <c r="G54" s="377"/>
      <c r="H54" s="377"/>
      <c r="I54" s="377"/>
      <c r="J54" s="377"/>
      <c r="K54" s="307"/>
    </row>
    <row r="55" spans="1:16" ht="17.25" customHeight="1" x14ac:dyDescent="0.25">
      <c r="A55" s="377" t="s">
        <v>333</v>
      </c>
      <c r="B55" s="377"/>
      <c r="C55" s="377"/>
      <c r="D55" s="377"/>
      <c r="E55" s="377"/>
      <c r="F55" s="377"/>
      <c r="G55" s="377"/>
      <c r="H55" s="377"/>
      <c r="I55" s="377"/>
      <c r="J55" s="377"/>
      <c r="K55" s="307"/>
    </row>
    <row r="56" spans="1:16" x14ac:dyDescent="0.3">
      <c r="A56" s="308"/>
      <c r="B56" s="308"/>
      <c r="C56" s="308"/>
      <c r="D56" s="308"/>
      <c r="E56" s="308"/>
      <c r="F56" s="308"/>
      <c r="G56" s="308"/>
      <c r="H56" s="308"/>
      <c r="I56" s="308"/>
      <c r="J56" s="308"/>
    </row>
  </sheetData>
  <mergeCells count="98">
    <mergeCell ref="F3:F4"/>
    <mergeCell ref="G3:J3"/>
    <mergeCell ref="D3:D4"/>
    <mergeCell ref="J7:J8"/>
    <mergeCell ref="A17:A18"/>
    <mergeCell ref="A7:A8"/>
    <mergeCell ref="C7:C8"/>
    <mergeCell ref="D7:D8"/>
    <mergeCell ref="F7:F8"/>
    <mergeCell ref="G7:G8"/>
    <mergeCell ref="J11:J12"/>
    <mergeCell ref="A11:A12"/>
    <mergeCell ref="C11:C12"/>
    <mergeCell ref="D11:D12"/>
    <mergeCell ref="A3:A4"/>
    <mergeCell ref="B3:B4"/>
    <mergeCell ref="C3:C4"/>
    <mergeCell ref="K53:P53"/>
    <mergeCell ref="E3:E4"/>
    <mergeCell ref="E7:E8"/>
    <mergeCell ref="E19:E20"/>
    <mergeCell ref="E17:E18"/>
    <mergeCell ref="E23:E24"/>
    <mergeCell ref="E31:E32"/>
    <mergeCell ref="E35:E36"/>
    <mergeCell ref="E41:E42"/>
    <mergeCell ref="E44:E45"/>
    <mergeCell ref="E11:E12"/>
    <mergeCell ref="F11:F12"/>
    <mergeCell ref="H7:H8"/>
    <mergeCell ref="I7:I8"/>
    <mergeCell ref="G11:G12"/>
    <mergeCell ref="H23:H24"/>
    <mergeCell ref="I23:I24"/>
    <mergeCell ref="J23:J24"/>
    <mergeCell ref="H11:H12"/>
    <mergeCell ref="I11:I12"/>
    <mergeCell ref="J19:J20"/>
    <mergeCell ref="I19:I20"/>
    <mergeCell ref="I17:I18"/>
    <mergeCell ref="H19:H20"/>
    <mergeCell ref="J17:J18"/>
    <mergeCell ref="H17:H18"/>
    <mergeCell ref="C17:C18"/>
    <mergeCell ref="D17:D18"/>
    <mergeCell ref="F17:F18"/>
    <mergeCell ref="G17:G18"/>
    <mergeCell ref="A19:A20"/>
    <mergeCell ref="C19:C20"/>
    <mergeCell ref="D19:D20"/>
    <mergeCell ref="F19:F20"/>
    <mergeCell ref="G19:G20"/>
    <mergeCell ref="A1:J1"/>
    <mergeCell ref="A51:J51"/>
    <mergeCell ref="A52:J52"/>
    <mergeCell ref="A53:J53"/>
    <mergeCell ref="A54:J54"/>
    <mergeCell ref="J44:J45"/>
    <mergeCell ref="A44:A45"/>
    <mergeCell ref="C44:C45"/>
    <mergeCell ref="D44:D45"/>
    <mergeCell ref="H44:H45"/>
    <mergeCell ref="I44:I45"/>
    <mergeCell ref="H35:H36"/>
    <mergeCell ref="A49:J49"/>
    <mergeCell ref="J35:J36"/>
    <mergeCell ref="A41:A42"/>
    <mergeCell ref="C23:C24"/>
    <mergeCell ref="A23:A24"/>
    <mergeCell ref="A55:J55"/>
    <mergeCell ref="C41:C42"/>
    <mergeCell ref="A35:A36"/>
    <mergeCell ref="C35:C36"/>
    <mergeCell ref="D35:D36"/>
    <mergeCell ref="F35:F36"/>
    <mergeCell ref="G35:G36"/>
    <mergeCell ref="J41:J42"/>
    <mergeCell ref="D41:D42"/>
    <mergeCell ref="H41:H42"/>
    <mergeCell ref="I41:I42"/>
    <mergeCell ref="G23:G24"/>
    <mergeCell ref="D23:D24"/>
    <mergeCell ref="F23:F24"/>
    <mergeCell ref="A48:J48"/>
    <mergeCell ref="A50:J50"/>
    <mergeCell ref="F41:F42"/>
    <mergeCell ref="G41:G42"/>
    <mergeCell ref="I31:I32"/>
    <mergeCell ref="I35:I36"/>
    <mergeCell ref="J31:J32"/>
    <mergeCell ref="H31:H32"/>
    <mergeCell ref="A31:A32"/>
    <mergeCell ref="C31:C32"/>
    <mergeCell ref="D31:D32"/>
    <mergeCell ref="F31:F32"/>
    <mergeCell ref="G31:G32"/>
    <mergeCell ref="G44:G45"/>
    <mergeCell ref="F44:F45"/>
  </mergeCells>
  <pageMargins left="0.7" right="0.7" top="0.75" bottom="0.75" header="0.3" footer="0.3"/>
  <pageSetup paperSize="9" scale="55" fitToHeight="0" orientation="portrait" r:id="rId1"/>
  <rowBreaks count="1" manualBreakCount="1">
    <brk id="3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8"/>
  <sheetViews>
    <sheetView view="pageBreakPreview" zoomScale="95" zoomScaleNormal="100" zoomScaleSheetLayoutView="95" workbookViewId="0">
      <selection activeCell="C22" sqref="C22"/>
    </sheetView>
  </sheetViews>
  <sheetFormatPr defaultColWidth="9.109375" defaultRowHeight="13.8" x14ac:dyDescent="0.25"/>
  <cols>
    <col min="1" max="1" width="35" style="19" customWidth="1"/>
    <col min="2" max="2" width="9.109375" style="19"/>
    <col min="3" max="6" width="14.5546875" style="19" customWidth="1"/>
    <col min="7" max="16384" width="9.109375" style="19"/>
  </cols>
  <sheetData>
    <row r="1" spans="1:9" ht="42.75" customHeight="1" x14ac:dyDescent="0.25">
      <c r="A1" s="438" t="s">
        <v>705</v>
      </c>
      <c r="B1" s="439"/>
      <c r="C1" s="439"/>
      <c r="D1" s="439"/>
      <c r="E1" s="439"/>
      <c r="F1" s="439"/>
    </row>
    <row r="2" spans="1:9" ht="14.4" thickBot="1" x14ac:dyDescent="0.3">
      <c r="G2" s="193"/>
      <c r="H2" s="193"/>
    </row>
    <row r="3" spans="1:9" ht="55.8" thickBot="1" x14ac:dyDescent="0.3">
      <c r="A3" s="61" t="s">
        <v>0</v>
      </c>
      <c r="B3" s="62" t="s">
        <v>171</v>
      </c>
      <c r="C3" s="62" t="s">
        <v>675</v>
      </c>
      <c r="D3" s="62" t="s">
        <v>673</v>
      </c>
      <c r="E3" s="62" t="s">
        <v>674</v>
      </c>
      <c r="F3" s="194" t="s">
        <v>97</v>
      </c>
      <c r="G3" s="193"/>
      <c r="H3" s="193"/>
      <c r="I3" s="63"/>
    </row>
    <row r="4" spans="1:9" ht="14.4" thickBot="1" x14ac:dyDescent="0.3">
      <c r="A4" s="64">
        <v>1</v>
      </c>
      <c r="B4" s="43">
        <v>2</v>
      </c>
      <c r="C4" s="43">
        <v>4</v>
      </c>
      <c r="D4" s="43">
        <v>5</v>
      </c>
      <c r="E4" s="43">
        <v>6</v>
      </c>
      <c r="F4" s="195">
        <v>7</v>
      </c>
      <c r="G4" s="193"/>
      <c r="H4" s="193"/>
    </row>
    <row r="5" spans="1:9" ht="62.25" customHeight="1" thickBot="1" x14ac:dyDescent="0.3">
      <c r="A5" s="65" t="s">
        <v>24</v>
      </c>
      <c r="B5" s="43" t="s">
        <v>98</v>
      </c>
      <c r="C5" s="43" t="s">
        <v>98</v>
      </c>
      <c r="D5" s="43" t="s">
        <v>98</v>
      </c>
      <c r="E5" s="43" t="s">
        <v>98</v>
      </c>
      <c r="F5" s="195" t="s">
        <v>98</v>
      </c>
      <c r="G5" s="193"/>
      <c r="H5" s="193"/>
    </row>
    <row r="6" spans="1:9" ht="32.25" customHeight="1" thickBot="1" x14ac:dyDescent="0.3">
      <c r="A6" s="18" t="s">
        <v>209</v>
      </c>
      <c r="B6" s="43" t="s">
        <v>16</v>
      </c>
      <c r="C6" s="17">
        <v>80142.899999999994</v>
      </c>
      <c r="D6" s="17">
        <v>80000</v>
      </c>
      <c r="E6" s="17">
        <v>80000</v>
      </c>
      <c r="F6" s="17"/>
    </row>
    <row r="7" spans="1:9" ht="44.25" customHeight="1" thickBot="1" x14ac:dyDescent="0.3">
      <c r="A7" s="18" t="s">
        <v>33</v>
      </c>
      <c r="B7" s="43" t="s">
        <v>16</v>
      </c>
      <c r="C7" s="17">
        <v>18495</v>
      </c>
      <c r="D7" s="17">
        <v>18462</v>
      </c>
      <c r="E7" s="17">
        <v>18462</v>
      </c>
      <c r="F7" s="17"/>
    </row>
    <row r="8" spans="1:9" ht="24" customHeight="1" thickBot="1" x14ac:dyDescent="0.3">
      <c r="A8" s="18" t="s">
        <v>3</v>
      </c>
      <c r="B8" s="17"/>
      <c r="C8" s="17"/>
      <c r="D8" s="17"/>
      <c r="E8" s="17"/>
      <c r="F8" s="17"/>
    </row>
    <row r="9" spans="1:9" ht="63.75" customHeight="1" thickBot="1" x14ac:dyDescent="0.3">
      <c r="A9" s="18" t="s">
        <v>206</v>
      </c>
      <c r="B9" s="43" t="s">
        <v>16</v>
      </c>
      <c r="C9" s="17">
        <v>22314</v>
      </c>
      <c r="D9" s="17">
        <v>24000</v>
      </c>
      <c r="E9" s="17">
        <v>24000</v>
      </c>
      <c r="F9" s="17"/>
    </row>
    <row r="10" spans="1:9" ht="42" customHeight="1" thickBot="1" x14ac:dyDescent="0.3">
      <c r="A10" s="18" t="s">
        <v>33</v>
      </c>
      <c r="B10" s="43" t="s">
        <v>16</v>
      </c>
      <c r="C10" s="17">
        <v>5149</v>
      </c>
      <c r="D10" s="17">
        <v>5538</v>
      </c>
      <c r="E10" s="17">
        <v>5538</v>
      </c>
      <c r="F10" s="17"/>
    </row>
    <row r="11" spans="1:9" ht="60.75" customHeight="1" thickBot="1" x14ac:dyDescent="0.3">
      <c r="A11" s="18" t="s">
        <v>19</v>
      </c>
      <c r="B11" s="43" t="s">
        <v>16</v>
      </c>
      <c r="C11" s="17">
        <f t="shared" ref="C11:E12" si="0">C6-C9</f>
        <v>57828.899999999994</v>
      </c>
      <c r="D11" s="17">
        <f t="shared" si="0"/>
        <v>56000</v>
      </c>
      <c r="E11" s="17">
        <f t="shared" si="0"/>
        <v>56000</v>
      </c>
      <c r="F11" s="17"/>
    </row>
    <row r="12" spans="1:9" ht="42" customHeight="1" thickBot="1" x14ac:dyDescent="0.3">
      <c r="A12" s="18" t="s">
        <v>33</v>
      </c>
      <c r="B12" s="43" t="s">
        <v>16</v>
      </c>
      <c r="C12" s="17">
        <f t="shared" si="0"/>
        <v>13346</v>
      </c>
      <c r="D12" s="17">
        <f t="shared" si="0"/>
        <v>12924</v>
      </c>
      <c r="E12" s="17">
        <f t="shared" si="0"/>
        <v>12924</v>
      </c>
      <c r="F12" s="17"/>
    </row>
    <row r="13" spans="1:9" ht="93.75" customHeight="1" thickBot="1" x14ac:dyDescent="0.3">
      <c r="A13" s="18" t="s">
        <v>172</v>
      </c>
      <c r="B13" s="43" t="s">
        <v>16</v>
      </c>
      <c r="C13" s="205">
        <v>0</v>
      </c>
      <c r="D13" s="205">
        <v>0</v>
      </c>
      <c r="E13" s="205">
        <v>0</v>
      </c>
      <c r="F13" s="17"/>
    </row>
    <row r="14" spans="1:9" ht="42" customHeight="1" thickBot="1" x14ac:dyDescent="0.3">
      <c r="A14" s="18" t="s">
        <v>20</v>
      </c>
      <c r="B14" s="17"/>
      <c r="C14" s="17"/>
      <c r="D14" s="17"/>
      <c r="E14" s="17"/>
      <c r="F14" s="17"/>
    </row>
    <row r="15" spans="1:9" ht="17.25" customHeight="1" thickBot="1" x14ac:dyDescent="0.3">
      <c r="A15" s="18"/>
      <c r="B15" s="43" t="s">
        <v>16</v>
      </c>
      <c r="C15" s="17"/>
      <c r="D15" s="17"/>
      <c r="E15" s="17"/>
      <c r="F15" s="17"/>
    </row>
    <row r="16" spans="1:9" ht="60" customHeight="1" thickBot="1" x14ac:dyDescent="0.3">
      <c r="A16" s="18" t="s">
        <v>21</v>
      </c>
      <c r="B16" s="43" t="s">
        <v>15</v>
      </c>
      <c r="C16" s="17">
        <v>73</v>
      </c>
      <c r="D16" s="17">
        <v>73</v>
      </c>
      <c r="E16" s="17">
        <v>73</v>
      </c>
      <c r="F16" s="17"/>
    </row>
    <row r="17" spans="1:6" ht="21" customHeight="1" thickBot="1" x14ac:dyDescent="0.3">
      <c r="A17" s="18" t="s">
        <v>3</v>
      </c>
      <c r="B17" s="17"/>
      <c r="C17" s="17"/>
      <c r="D17" s="17"/>
      <c r="E17" s="17"/>
      <c r="F17" s="17"/>
    </row>
    <row r="18" spans="1:6" ht="62.25" customHeight="1" thickBot="1" x14ac:dyDescent="0.3">
      <c r="A18" s="18" t="s">
        <v>207</v>
      </c>
      <c r="B18" s="43" t="s">
        <v>15</v>
      </c>
      <c r="C18" s="17">
        <v>14</v>
      </c>
      <c r="D18" s="17">
        <v>14</v>
      </c>
      <c r="E18" s="17">
        <v>14</v>
      </c>
      <c r="F18" s="17"/>
    </row>
    <row r="19" spans="1:6" ht="61.5" customHeight="1" thickBot="1" x14ac:dyDescent="0.3">
      <c r="A19" s="18" t="s">
        <v>22</v>
      </c>
      <c r="B19" s="43" t="s">
        <v>15</v>
      </c>
      <c r="C19" s="17">
        <v>59</v>
      </c>
      <c r="D19" s="17">
        <v>59</v>
      </c>
      <c r="E19" s="17">
        <v>59</v>
      </c>
      <c r="F19" s="17"/>
    </row>
    <row r="20" spans="1:6" ht="76.5" customHeight="1" thickBot="1" x14ac:dyDescent="0.3">
      <c r="A20" s="18" t="s">
        <v>173</v>
      </c>
      <c r="B20" s="43" t="s">
        <v>15</v>
      </c>
      <c r="C20" s="17">
        <v>73</v>
      </c>
      <c r="D20" s="17">
        <v>73</v>
      </c>
      <c r="E20" s="17">
        <v>73</v>
      </c>
      <c r="F20" s="17"/>
    </row>
    <row r="21" spans="1:6" ht="23.25" customHeight="1" thickBot="1" x14ac:dyDescent="0.3">
      <c r="A21" s="18" t="s">
        <v>3</v>
      </c>
      <c r="B21" s="17"/>
      <c r="C21" s="17"/>
      <c r="D21" s="17"/>
      <c r="E21" s="17"/>
      <c r="F21" s="17"/>
    </row>
    <row r="22" spans="1:6" ht="91.5" customHeight="1" thickBot="1" x14ac:dyDescent="0.3">
      <c r="A22" s="18" t="s">
        <v>208</v>
      </c>
      <c r="B22" s="43" t="s">
        <v>15</v>
      </c>
      <c r="C22" s="17">
        <v>14</v>
      </c>
      <c r="D22" s="17">
        <v>14</v>
      </c>
      <c r="E22" s="17">
        <v>14</v>
      </c>
      <c r="F22" s="17"/>
    </row>
    <row r="23" spans="1:6" ht="78.75" customHeight="1" thickBot="1" x14ac:dyDescent="0.3">
      <c r="A23" s="18" t="s">
        <v>174</v>
      </c>
      <c r="B23" s="43" t="s">
        <v>15</v>
      </c>
      <c r="C23" s="17">
        <v>59</v>
      </c>
      <c r="D23" s="17">
        <v>59</v>
      </c>
      <c r="E23" s="17">
        <v>59</v>
      </c>
      <c r="F23" s="17"/>
    </row>
    <row r="24" spans="1:6" ht="88.5" customHeight="1" thickBot="1" x14ac:dyDescent="0.3">
      <c r="A24" s="18" t="s">
        <v>175</v>
      </c>
      <c r="B24" s="43" t="s">
        <v>15</v>
      </c>
      <c r="C24" s="205">
        <v>0</v>
      </c>
      <c r="D24" s="205">
        <v>0</v>
      </c>
      <c r="E24" s="205">
        <v>0</v>
      </c>
      <c r="F24" s="17"/>
    </row>
    <row r="25" spans="1:6" ht="36" customHeight="1" thickBot="1" x14ac:dyDescent="0.3">
      <c r="A25" s="18" t="s">
        <v>20</v>
      </c>
      <c r="B25" s="17"/>
      <c r="C25" s="17"/>
      <c r="D25" s="17"/>
      <c r="E25" s="17"/>
      <c r="F25" s="17"/>
    </row>
    <row r="26" spans="1:6" ht="96.75" customHeight="1" thickBot="1" x14ac:dyDescent="0.3">
      <c r="A26" s="18" t="s">
        <v>32</v>
      </c>
      <c r="B26" s="43" t="s">
        <v>17</v>
      </c>
      <c r="C26" s="205">
        <v>0</v>
      </c>
      <c r="D26" s="205">
        <v>0</v>
      </c>
      <c r="E26" s="205">
        <v>0</v>
      </c>
      <c r="F26" s="17"/>
    </row>
    <row r="27" spans="1:6" ht="63" customHeight="1" thickBot="1" x14ac:dyDescent="0.3">
      <c r="A27" s="18" t="s">
        <v>176</v>
      </c>
      <c r="B27" s="43" t="s">
        <v>17</v>
      </c>
      <c r="C27" s="43" t="s">
        <v>98</v>
      </c>
      <c r="D27" s="43" t="s">
        <v>98</v>
      </c>
      <c r="E27" s="43" t="s">
        <v>98</v>
      </c>
      <c r="F27" s="43" t="s">
        <v>98</v>
      </c>
    </row>
    <row r="28" spans="1:6" ht="73.5" customHeight="1" thickBot="1" x14ac:dyDescent="0.3">
      <c r="A28" s="18" t="s">
        <v>177</v>
      </c>
      <c r="B28" s="17"/>
      <c r="C28" s="17"/>
      <c r="D28" s="17"/>
      <c r="E28" s="17"/>
      <c r="F28" s="17"/>
    </row>
    <row r="29" spans="1:6" ht="18.75" customHeight="1" thickBot="1" x14ac:dyDescent="0.3">
      <c r="A29" s="18"/>
      <c r="B29" s="43" t="s">
        <v>17</v>
      </c>
      <c r="C29" s="17"/>
      <c r="D29" s="17"/>
      <c r="E29" s="17"/>
      <c r="F29" s="17"/>
    </row>
    <row r="30" spans="1:6" ht="96" customHeight="1" thickBot="1" x14ac:dyDescent="0.3">
      <c r="A30" s="18" t="s">
        <v>23</v>
      </c>
      <c r="B30" s="43" t="s">
        <v>18</v>
      </c>
      <c r="C30" s="17">
        <v>189</v>
      </c>
      <c r="D30" s="17">
        <v>181</v>
      </c>
      <c r="E30" s="17">
        <v>181</v>
      </c>
      <c r="F30" s="17"/>
    </row>
    <row r="31" spans="1:6" ht="88.5" customHeight="1" thickBot="1" x14ac:dyDescent="0.3">
      <c r="A31" s="18" t="s">
        <v>178</v>
      </c>
      <c r="B31" s="43" t="s">
        <v>18</v>
      </c>
      <c r="C31" s="43" t="s">
        <v>98</v>
      </c>
      <c r="D31" s="43" t="s">
        <v>98</v>
      </c>
      <c r="E31" s="43" t="s">
        <v>98</v>
      </c>
      <c r="F31" s="43" t="s">
        <v>98</v>
      </c>
    </row>
    <row r="32" spans="1:6" ht="71.25" customHeight="1" thickBot="1" x14ac:dyDescent="0.3">
      <c r="A32" s="18" t="s">
        <v>177</v>
      </c>
      <c r="B32" s="17"/>
      <c r="C32" s="17"/>
      <c r="D32" s="17"/>
      <c r="E32" s="17"/>
      <c r="F32" s="17"/>
    </row>
    <row r="33" spans="1:6" ht="23.25" customHeight="1" thickBot="1" x14ac:dyDescent="0.3">
      <c r="A33" s="18"/>
      <c r="B33" s="43" t="s">
        <v>18</v>
      </c>
      <c r="C33" s="17"/>
      <c r="D33" s="17"/>
      <c r="E33" s="17"/>
      <c r="F33" s="17"/>
    </row>
    <row r="34" spans="1:6" ht="63" customHeight="1" thickBot="1" x14ac:dyDescent="0.3">
      <c r="A34" s="65" t="s">
        <v>25</v>
      </c>
      <c r="B34" s="43" t="s">
        <v>98</v>
      </c>
      <c r="C34" s="43" t="s">
        <v>98</v>
      </c>
      <c r="D34" s="43" t="s">
        <v>98</v>
      </c>
      <c r="E34" s="43" t="s">
        <v>98</v>
      </c>
      <c r="F34" s="43" t="s">
        <v>98</v>
      </c>
    </row>
    <row r="35" spans="1:6" ht="68.25" customHeight="1" thickBot="1" x14ac:dyDescent="0.3">
      <c r="A35" s="18" t="s">
        <v>179</v>
      </c>
      <c r="B35" s="43" t="s">
        <v>180</v>
      </c>
      <c r="C35" s="17">
        <v>4715.2</v>
      </c>
      <c r="D35" s="17">
        <v>4715.2</v>
      </c>
      <c r="E35" s="17">
        <v>4715.2</v>
      </c>
      <c r="F35" s="17"/>
    </row>
    <row r="36" spans="1:6" ht="20.25" customHeight="1" thickBot="1" x14ac:dyDescent="0.3">
      <c r="A36" s="18" t="s">
        <v>3</v>
      </c>
      <c r="B36" s="17"/>
      <c r="C36" s="17"/>
      <c r="D36" s="17"/>
      <c r="E36" s="17"/>
      <c r="F36" s="17"/>
    </row>
    <row r="37" spans="1:6" ht="57" customHeight="1" thickBot="1" x14ac:dyDescent="0.3">
      <c r="A37" s="18" t="s">
        <v>26</v>
      </c>
      <c r="B37" s="43" t="s">
        <v>180</v>
      </c>
      <c r="C37" s="17">
        <v>4715.2</v>
      </c>
      <c r="D37" s="17">
        <v>4715.2</v>
      </c>
      <c r="E37" s="17">
        <v>4715.2</v>
      </c>
      <c r="F37" s="17"/>
    </row>
    <row r="38" spans="1:6" ht="76.5" customHeight="1" thickBot="1" x14ac:dyDescent="0.3">
      <c r="A38" s="18" t="s">
        <v>181</v>
      </c>
      <c r="B38" s="43" t="s">
        <v>180</v>
      </c>
      <c r="C38" s="17">
        <v>55.9</v>
      </c>
      <c r="D38" s="17">
        <v>55.9</v>
      </c>
      <c r="E38" s="17">
        <v>55.9</v>
      </c>
      <c r="F38" s="17"/>
    </row>
    <row r="39" spans="1:6" ht="39" customHeight="1" thickBot="1" x14ac:dyDescent="0.3">
      <c r="A39" s="18" t="s">
        <v>27</v>
      </c>
      <c r="B39" s="43" t="s">
        <v>180</v>
      </c>
      <c r="C39" s="206">
        <v>30.3</v>
      </c>
      <c r="D39" s="206">
        <v>30.3</v>
      </c>
      <c r="E39" s="206">
        <v>30.3</v>
      </c>
      <c r="F39" s="17"/>
    </row>
    <row r="40" spans="1:6" ht="51.75" customHeight="1" thickBot="1" x14ac:dyDescent="0.3">
      <c r="A40" s="18" t="s">
        <v>28</v>
      </c>
      <c r="B40" s="43" t="s">
        <v>16</v>
      </c>
      <c r="C40" s="17">
        <v>181182.73</v>
      </c>
      <c r="D40" s="17">
        <v>400000</v>
      </c>
      <c r="E40" s="17">
        <v>400000</v>
      </c>
      <c r="F40" s="17"/>
    </row>
    <row r="41" spans="1:6" ht="24" customHeight="1" thickBot="1" x14ac:dyDescent="0.3">
      <c r="A41" s="18" t="s">
        <v>3</v>
      </c>
      <c r="B41" s="17"/>
      <c r="C41" s="17"/>
      <c r="D41" s="17"/>
      <c r="E41" s="17"/>
      <c r="F41" s="17"/>
    </row>
    <row r="42" spans="1:6" ht="78" customHeight="1" thickBot="1" x14ac:dyDescent="0.3">
      <c r="A42" s="18" t="s">
        <v>29</v>
      </c>
      <c r="B42" s="43" t="s">
        <v>16</v>
      </c>
      <c r="C42" s="17">
        <v>0</v>
      </c>
      <c r="D42" s="17">
        <v>0</v>
      </c>
      <c r="E42" s="17">
        <v>0</v>
      </c>
      <c r="F42" s="17"/>
    </row>
    <row r="43" spans="1:6" ht="96.75" customHeight="1" thickBot="1" x14ac:dyDescent="0.3">
      <c r="A43" s="18" t="s">
        <v>182</v>
      </c>
      <c r="B43" s="43" t="s">
        <v>30</v>
      </c>
      <c r="C43" s="17">
        <v>0.26</v>
      </c>
      <c r="D43" s="17">
        <v>0.26</v>
      </c>
      <c r="E43" s="17">
        <v>0.26</v>
      </c>
      <c r="F43" s="17"/>
    </row>
    <row r="44" spans="1:6" ht="111" customHeight="1" thickBot="1" x14ac:dyDescent="0.3">
      <c r="A44" s="18" t="s">
        <v>183</v>
      </c>
      <c r="B44" s="43" t="s">
        <v>30</v>
      </c>
      <c r="C44" s="17">
        <v>0.21</v>
      </c>
      <c r="D44" s="17">
        <v>0.21</v>
      </c>
      <c r="E44" s="17">
        <v>0.21</v>
      </c>
      <c r="F44" s="17"/>
    </row>
    <row r="45" spans="1:6" ht="135.75" customHeight="1" thickBot="1" x14ac:dyDescent="0.3">
      <c r="A45" s="18" t="s">
        <v>31</v>
      </c>
      <c r="B45" s="43" t="s">
        <v>30</v>
      </c>
      <c r="C45" s="17">
        <v>0</v>
      </c>
      <c r="D45" s="17">
        <v>0</v>
      </c>
      <c r="E45" s="17">
        <v>0</v>
      </c>
      <c r="F45" s="17"/>
    </row>
    <row r="46" spans="1:6" ht="14.4" thickBot="1" x14ac:dyDescent="0.3">
      <c r="A46" s="18" t="s">
        <v>3</v>
      </c>
      <c r="B46" s="18" t="s">
        <v>30</v>
      </c>
      <c r="C46" s="17"/>
      <c r="D46" s="17"/>
      <c r="E46" s="17"/>
      <c r="F46" s="17"/>
    </row>
    <row r="47" spans="1:6" ht="14.4" thickBot="1" x14ac:dyDescent="0.3">
      <c r="A47" s="18" t="s">
        <v>40</v>
      </c>
      <c r="B47" s="18" t="s">
        <v>30</v>
      </c>
      <c r="C47" s="17"/>
      <c r="D47" s="17"/>
      <c r="E47" s="17"/>
      <c r="F47" s="17"/>
    </row>
    <row r="48" spans="1:6" ht="28.2" thickBot="1" x14ac:dyDescent="0.3">
      <c r="A48" s="18" t="s">
        <v>184</v>
      </c>
      <c r="B48" s="18" t="s">
        <v>30</v>
      </c>
      <c r="C48" s="17"/>
      <c r="D48" s="17"/>
      <c r="E48" s="17"/>
      <c r="F48" s="17"/>
    </row>
  </sheetData>
  <mergeCells count="1">
    <mergeCell ref="A1:F1"/>
  </mergeCells>
  <pageMargins left="0.70866141732283472" right="0.70866141732283472" top="0.15748031496062992" bottom="0.15748031496062992"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T24"/>
  <sheetViews>
    <sheetView view="pageBreakPreview" zoomScale="96" zoomScaleNormal="100" zoomScaleSheetLayoutView="96" workbookViewId="0">
      <selection activeCell="C9" sqref="C9:D9"/>
    </sheetView>
  </sheetViews>
  <sheetFormatPr defaultColWidth="9.109375" defaultRowHeight="13.2" x14ac:dyDescent="0.25"/>
  <cols>
    <col min="1" max="1" width="46.6640625" style="109" customWidth="1"/>
    <col min="2" max="2" width="19.109375" style="109" customWidth="1"/>
    <col min="3" max="3" width="12.88671875" style="109" customWidth="1"/>
    <col min="4" max="4" width="12.33203125" style="109" customWidth="1"/>
    <col min="5" max="5" width="28.6640625" style="109" customWidth="1"/>
    <col min="6" max="256" width="9.109375" style="109"/>
    <col min="257" max="257" width="46.6640625" style="109" customWidth="1"/>
    <col min="258" max="258" width="19.109375" style="109" customWidth="1"/>
    <col min="259" max="259" width="12.88671875" style="109" customWidth="1"/>
    <col min="260" max="260" width="12.33203125" style="109" customWidth="1"/>
    <col min="261" max="261" width="28.6640625" style="109" customWidth="1"/>
    <col min="262" max="512" width="9.109375" style="109"/>
    <col min="513" max="513" width="46.6640625" style="109" customWidth="1"/>
    <col min="514" max="514" width="19.109375" style="109" customWidth="1"/>
    <col min="515" max="515" width="12.88671875" style="109" customWidth="1"/>
    <col min="516" max="516" width="12.33203125" style="109" customWidth="1"/>
    <col min="517" max="517" width="28.6640625" style="109" customWidth="1"/>
    <col min="518" max="768" width="9.109375" style="109"/>
    <col min="769" max="769" width="46.6640625" style="109" customWidth="1"/>
    <col min="770" max="770" width="19.109375" style="109" customWidth="1"/>
    <col min="771" max="771" width="12.88671875" style="109" customWidth="1"/>
    <col min="772" max="772" width="12.33203125" style="109" customWidth="1"/>
    <col min="773" max="773" width="28.6640625" style="109" customWidth="1"/>
    <col min="774" max="1024" width="9.109375" style="109"/>
    <col min="1025" max="1025" width="46.6640625" style="109" customWidth="1"/>
    <col min="1026" max="1026" width="19.109375" style="109" customWidth="1"/>
    <col min="1027" max="1027" width="12.88671875" style="109" customWidth="1"/>
    <col min="1028" max="1028" width="12.33203125" style="109" customWidth="1"/>
    <col min="1029" max="1029" width="28.6640625" style="109" customWidth="1"/>
    <col min="1030" max="1280" width="9.109375" style="109"/>
    <col min="1281" max="1281" width="46.6640625" style="109" customWidth="1"/>
    <col min="1282" max="1282" width="19.109375" style="109" customWidth="1"/>
    <col min="1283" max="1283" width="12.88671875" style="109" customWidth="1"/>
    <col min="1284" max="1284" width="12.33203125" style="109" customWidth="1"/>
    <col min="1285" max="1285" width="28.6640625" style="109" customWidth="1"/>
    <col min="1286" max="1536" width="9.109375" style="109"/>
    <col min="1537" max="1537" width="46.6640625" style="109" customWidth="1"/>
    <col min="1538" max="1538" width="19.109375" style="109" customWidth="1"/>
    <col min="1539" max="1539" width="12.88671875" style="109" customWidth="1"/>
    <col min="1540" max="1540" width="12.33203125" style="109" customWidth="1"/>
    <col min="1541" max="1541" width="28.6640625" style="109" customWidth="1"/>
    <col min="1542" max="1792" width="9.109375" style="109"/>
    <col min="1793" max="1793" width="46.6640625" style="109" customWidth="1"/>
    <col min="1794" max="1794" width="19.109375" style="109" customWidth="1"/>
    <col min="1795" max="1795" width="12.88671875" style="109" customWidth="1"/>
    <col min="1796" max="1796" width="12.33203125" style="109" customWidth="1"/>
    <col min="1797" max="1797" width="28.6640625" style="109" customWidth="1"/>
    <col min="1798" max="2048" width="9.109375" style="109"/>
    <col min="2049" max="2049" width="46.6640625" style="109" customWidth="1"/>
    <col min="2050" max="2050" width="19.109375" style="109" customWidth="1"/>
    <col min="2051" max="2051" width="12.88671875" style="109" customWidth="1"/>
    <col min="2052" max="2052" width="12.33203125" style="109" customWidth="1"/>
    <col min="2053" max="2053" width="28.6640625" style="109" customWidth="1"/>
    <col min="2054" max="2304" width="9.109375" style="109"/>
    <col min="2305" max="2305" width="46.6640625" style="109" customWidth="1"/>
    <col min="2306" max="2306" width="19.109375" style="109" customWidth="1"/>
    <col min="2307" max="2307" width="12.88671875" style="109" customWidth="1"/>
    <col min="2308" max="2308" width="12.33203125" style="109" customWidth="1"/>
    <col min="2309" max="2309" width="28.6640625" style="109" customWidth="1"/>
    <col min="2310" max="2560" width="9.109375" style="109"/>
    <col min="2561" max="2561" width="46.6640625" style="109" customWidth="1"/>
    <col min="2562" max="2562" width="19.109375" style="109" customWidth="1"/>
    <col min="2563" max="2563" width="12.88671875" style="109" customWidth="1"/>
    <col min="2564" max="2564" width="12.33203125" style="109" customWidth="1"/>
    <col min="2565" max="2565" width="28.6640625" style="109" customWidth="1"/>
    <col min="2566" max="2816" width="9.109375" style="109"/>
    <col min="2817" max="2817" width="46.6640625" style="109" customWidth="1"/>
    <col min="2818" max="2818" width="19.109375" style="109" customWidth="1"/>
    <col min="2819" max="2819" width="12.88671875" style="109" customWidth="1"/>
    <col min="2820" max="2820" width="12.33203125" style="109" customWidth="1"/>
    <col min="2821" max="2821" width="28.6640625" style="109" customWidth="1"/>
    <col min="2822" max="3072" width="9.109375" style="109"/>
    <col min="3073" max="3073" width="46.6640625" style="109" customWidth="1"/>
    <col min="3074" max="3074" width="19.109375" style="109" customWidth="1"/>
    <col min="3075" max="3075" width="12.88671875" style="109" customWidth="1"/>
    <col min="3076" max="3076" width="12.33203125" style="109" customWidth="1"/>
    <col min="3077" max="3077" width="28.6640625" style="109" customWidth="1"/>
    <col min="3078" max="3328" width="9.109375" style="109"/>
    <col min="3329" max="3329" width="46.6640625" style="109" customWidth="1"/>
    <col min="3330" max="3330" width="19.109375" style="109" customWidth="1"/>
    <col min="3331" max="3331" width="12.88671875" style="109" customWidth="1"/>
    <col min="3332" max="3332" width="12.33203125" style="109" customWidth="1"/>
    <col min="3333" max="3333" width="28.6640625" style="109" customWidth="1"/>
    <col min="3334" max="3584" width="9.109375" style="109"/>
    <col min="3585" max="3585" width="46.6640625" style="109" customWidth="1"/>
    <col min="3586" max="3586" width="19.109375" style="109" customWidth="1"/>
    <col min="3587" max="3587" width="12.88671875" style="109" customWidth="1"/>
    <col min="3588" max="3588" width="12.33203125" style="109" customWidth="1"/>
    <col min="3589" max="3589" width="28.6640625" style="109" customWidth="1"/>
    <col min="3590" max="3840" width="9.109375" style="109"/>
    <col min="3841" max="3841" width="46.6640625" style="109" customWidth="1"/>
    <col min="3842" max="3842" width="19.109375" style="109" customWidth="1"/>
    <col min="3843" max="3843" width="12.88671875" style="109" customWidth="1"/>
    <col min="3844" max="3844" width="12.33203125" style="109" customWidth="1"/>
    <col min="3845" max="3845" width="28.6640625" style="109" customWidth="1"/>
    <col min="3846" max="4096" width="9.109375" style="109"/>
    <col min="4097" max="4097" width="46.6640625" style="109" customWidth="1"/>
    <col min="4098" max="4098" width="19.109375" style="109" customWidth="1"/>
    <col min="4099" max="4099" width="12.88671875" style="109" customWidth="1"/>
    <col min="4100" max="4100" width="12.33203125" style="109" customWidth="1"/>
    <col min="4101" max="4101" width="28.6640625" style="109" customWidth="1"/>
    <col min="4102" max="4352" width="9.109375" style="109"/>
    <col min="4353" max="4353" width="46.6640625" style="109" customWidth="1"/>
    <col min="4354" max="4354" width="19.109375" style="109" customWidth="1"/>
    <col min="4355" max="4355" width="12.88671875" style="109" customWidth="1"/>
    <col min="4356" max="4356" width="12.33203125" style="109" customWidth="1"/>
    <col min="4357" max="4357" width="28.6640625" style="109" customWidth="1"/>
    <col min="4358" max="4608" width="9.109375" style="109"/>
    <col min="4609" max="4609" width="46.6640625" style="109" customWidth="1"/>
    <col min="4610" max="4610" width="19.109375" style="109" customWidth="1"/>
    <col min="4611" max="4611" width="12.88671875" style="109" customWidth="1"/>
    <col min="4612" max="4612" width="12.33203125" style="109" customWidth="1"/>
    <col min="4613" max="4613" width="28.6640625" style="109" customWidth="1"/>
    <col min="4614" max="4864" width="9.109375" style="109"/>
    <col min="4865" max="4865" width="46.6640625" style="109" customWidth="1"/>
    <col min="4866" max="4866" width="19.109375" style="109" customWidth="1"/>
    <col min="4867" max="4867" width="12.88671875" style="109" customWidth="1"/>
    <col min="4868" max="4868" width="12.33203125" style="109" customWidth="1"/>
    <col min="4869" max="4869" width="28.6640625" style="109" customWidth="1"/>
    <col min="4870" max="5120" width="9.109375" style="109"/>
    <col min="5121" max="5121" width="46.6640625" style="109" customWidth="1"/>
    <col min="5122" max="5122" width="19.109375" style="109" customWidth="1"/>
    <col min="5123" max="5123" width="12.88671875" style="109" customWidth="1"/>
    <col min="5124" max="5124" width="12.33203125" style="109" customWidth="1"/>
    <col min="5125" max="5125" width="28.6640625" style="109" customWidth="1"/>
    <col min="5126" max="5376" width="9.109375" style="109"/>
    <col min="5377" max="5377" width="46.6640625" style="109" customWidth="1"/>
    <col min="5378" max="5378" width="19.109375" style="109" customWidth="1"/>
    <col min="5379" max="5379" width="12.88671875" style="109" customWidth="1"/>
    <col min="5380" max="5380" width="12.33203125" style="109" customWidth="1"/>
    <col min="5381" max="5381" width="28.6640625" style="109" customWidth="1"/>
    <col min="5382" max="5632" width="9.109375" style="109"/>
    <col min="5633" max="5633" width="46.6640625" style="109" customWidth="1"/>
    <col min="5634" max="5634" width="19.109375" style="109" customWidth="1"/>
    <col min="5635" max="5635" width="12.88671875" style="109" customWidth="1"/>
    <col min="5636" max="5636" width="12.33203125" style="109" customWidth="1"/>
    <col min="5637" max="5637" width="28.6640625" style="109" customWidth="1"/>
    <col min="5638" max="5888" width="9.109375" style="109"/>
    <col min="5889" max="5889" width="46.6640625" style="109" customWidth="1"/>
    <col min="5890" max="5890" width="19.109375" style="109" customWidth="1"/>
    <col min="5891" max="5891" width="12.88671875" style="109" customWidth="1"/>
    <col min="5892" max="5892" width="12.33203125" style="109" customWidth="1"/>
    <col min="5893" max="5893" width="28.6640625" style="109" customWidth="1"/>
    <col min="5894" max="6144" width="9.109375" style="109"/>
    <col min="6145" max="6145" width="46.6640625" style="109" customWidth="1"/>
    <col min="6146" max="6146" width="19.109375" style="109" customWidth="1"/>
    <col min="6147" max="6147" width="12.88671875" style="109" customWidth="1"/>
    <col min="6148" max="6148" width="12.33203125" style="109" customWidth="1"/>
    <col min="6149" max="6149" width="28.6640625" style="109" customWidth="1"/>
    <col min="6150" max="6400" width="9.109375" style="109"/>
    <col min="6401" max="6401" width="46.6640625" style="109" customWidth="1"/>
    <col min="6402" max="6402" width="19.109375" style="109" customWidth="1"/>
    <col min="6403" max="6403" width="12.88671875" style="109" customWidth="1"/>
    <col min="6404" max="6404" width="12.33203125" style="109" customWidth="1"/>
    <col min="6405" max="6405" width="28.6640625" style="109" customWidth="1"/>
    <col min="6406" max="6656" width="9.109375" style="109"/>
    <col min="6657" max="6657" width="46.6640625" style="109" customWidth="1"/>
    <col min="6658" max="6658" width="19.109375" style="109" customWidth="1"/>
    <col min="6659" max="6659" width="12.88671875" style="109" customWidth="1"/>
    <col min="6660" max="6660" width="12.33203125" style="109" customWidth="1"/>
    <col min="6661" max="6661" width="28.6640625" style="109" customWidth="1"/>
    <col min="6662" max="6912" width="9.109375" style="109"/>
    <col min="6913" max="6913" width="46.6640625" style="109" customWidth="1"/>
    <col min="6914" max="6914" width="19.109375" style="109" customWidth="1"/>
    <col min="6915" max="6915" width="12.88671875" style="109" customWidth="1"/>
    <col min="6916" max="6916" width="12.33203125" style="109" customWidth="1"/>
    <col min="6917" max="6917" width="28.6640625" style="109" customWidth="1"/>
    <col min="6918" max="7168" width="9.109375" style="109"/>
    <col min="7169" max="7169" width="46.6640625" style="109" customWidth="1"/>
    <col min="7170" max="7170" width="19.109375" style="109" customWidth="1"/>
    <col min="7171" max="7171" width="12.88671875" style="109" customWidth="1"/>
    <col min="7172" max="7172" width="12.33203125" style="109" customWidth="1"/>
    <col min="7173" max="7173" width="28.6640625" style="109" customWidth="1"/>
    <col min="7174" max="7424" width="9.109375" style="109"/>
    <col min="7425" max="7425" width="46.6640625" style="109" customWidth="1"/>
    <col min="7426" max="7426" width="19.109375" style="109" customWidth="1"/>
    <col min="7427" max="7427" width="12.88671875" style="109" customWidth="1"/>
    <col min="7428" max="7428" width="12.33203125" style="109" customWidth="1"/>
    <col min="7429" max="7429" width="28.6640625" style="109" customWidth="1"/>
    <col min="7430" max="7680" width="9.109375" style="109"/>
    <col min="7681" max="7681" width="46.6640625" style="109" customWidth="1"/>
    <col min="7682" max="7682" width="19.109375" style="109" customWidth="1"/>
    <col min="7683" max="7683" width="12.88671875" style="109" customWidth="1"/>
    <col min="7684" max="7684" width="12.33203125" style="109" customWidth="1"/>
    <col min="7685" max="7685" width="28.6640625" style="109" customWidth="1"/>
    <col min="7686" max="7936" width="9.109375" style="109"/>
    <col min="7937" max="7937" width="46.6640625" style="109" customWidth="1"/>
    <col min="7938" max="7938" width="19.109375" style="109" customWidth="1"/>
    <col min="7939" max="7939" width="12.88671875" style="109" customWidth="1"/>
    <col min="7940" max="7940" width="12.33203125" style="109" customWidth="1"/>
    <col min="7941" max="7941" width="28.6640625" style="109" customWidth="1"/>
    <col min="7942" max="8192" width="9.109375" style="109"/>
    <col min="8193" max="8193" width="46.6640625" style="109" customWidth="1"/>
    <col min="8194" max="8194" width="19.109375" style="109" customWidth="1"/>
    <col min="8195" max="8195" width="12.88671875" style="109" customWidth="1"/>
    <col min="8196" max="8196" width="12.33203125" style="109" customWidth="1"/>
    <col min="8197" max="8197" width="28.6640625" style="109" customWidth="1"/>
    <col min="8198" max="8448" width="9.109375" style="109"/>
    <col min="8449" max="8449" width="46.6640625" style="109" customWidth="1"/>
    <col min="8450" max="8450" width="19.109375" style="109" customWidth="1"/>
    <col min="8451" max="8451" width="12.88671875" style="109" customWidth="1"/>
    <col min="8452" max="8452" width="12.33203125" style="109" customWidth="1"/>
    <col min="8453" max="8453" width="28.6640625" style="109" customWidth="1"/>
    <col min="8454" max="8704" width="9.109375" style="109"/>
    <col min="8705" max="8705" width="46.6640625" style="109" customWidth="1"/>
    <col min="8706" max="8706" width="19.109375" style="109" customWidth="1"/>
    <col min="8707" max="8707" width="12.88671875" style="109" customWidth="1"/>
    <col min="8708" max="8708" width="12.33203125" style="109" customWidth="1"/>
    <col min="8709" max="8709" width="28.6640625" style="109" customWidth="1"/>
    <col min="8710" max="8960" width="9.109375" style="109"/>
    <col min="8961" max="8961" width="46.6640625" style="109" customWidth="1"/>
    <col min="8962" max="8962" width="19.109375" style="109" customWidth="1"/>
    <col min="8963" max="8963" width="12.88671875" style="109" customWidth="1"/>
    <col min="8964" max="8964" width="12.33203125" style="109" customWidth="1"/>
    <col min="8965" max="8965" width="28.6640625" style="109" customWidth="1"/>
    <col min="8966" max="9216" width="9.109375" style="109"/>
    <col min="9217" max="9217" width="46.6640625" style="109" customWidth="1"/>
    <col min="9218" max="9218" width="19.109375" style="109" customWidth="1"/>
    <col min="9219" max="9219" width="12.88671875" style="109" customWidth="1"/>
    <col min="9220" max="9220" width="12.33203125" style="109" customWidth="1"/>
    <col min="9221" max="9221" width="28.6640625" style="109" customWidth="1"/>
    <col min="9222" max="9472" width="9.109375" style="109"/>
    <col min="9473" max="9473" width="46.6640625" style="109" customWidth="1"/>
    <col min="9474" max="9474" width="19.109375" style="109" customWidth="1"/>
    <col min="9475" max="9475" width="12.88671875" style="109" customWidth="1"/>
    <col min="9476" max="9476" width="12.33203125" style="109" customWidth="1"/>
    <col min="9477" max="9477" width="28.6640625" style="109" customWidth="1"/>
    <col min="9478" max="9728" width="9.109375" style="109"/>
    <col min="9729" max="9729" width="46.6640625" style="109" customWidth="1"/>
    <col min="9730" max="9730" width="19.109375" style="109" customWidth="1"/>
    <col min="9731" max="9731" width="12.88671875" style="109" customWidth="1"/>
    <col min="9732" max="9732" width="12.33203125" style="109" customWidth="1"/>
    <col min="9733" max="9733" width="28.6640625" style="109" customWidth="1"/>
    <col min="9734" max="9984" width="9.109375" style="109"/>
    <col min="9985" max="9985" width="46.6640625" style="109" customWidth="1"/>
    <col min="9986" max="9986" width="19.109375" style="109" customWidth="1"/>
    <col min="9987" max="9987" width="12.88671875" style="109" customWidth="1"/>
    <col min="9988" max="9988" width="12.33203125" style="109" customWidth="1"/>
    <col min="9989" max="9989" width="28.6640625" style="109" customWidth="1"/>
    <col min="9990" max="10240" width="9.109375" style="109"/>
    <col min="10241" max="10241" width="46.6640625" style="109" customWidth="1"/>
    <col min="10242" max="10242" width="19.109375" style="109" customWidth="1"/>
    <col min="10243" max="10243" width="12.88671875" style="109" customWidth="1"/>
    <col min="10244" max="10244" width="12.33203125" style="109" customWidth="1"/>
    <col min="10245" max="10245" width="28.6640625" style="109" customWidth="1"/>
    <col min="10246" max="10496" width="9.109375" style="109"/>
    <col min="10497" max="10497" width="46.6640625" style="109" customWidth="1"/>
    <col min="10498" max="10498" width="19.109375" style="109" customWidth="1"/>
    <col min="10499" max="10499" width="12.88671875" style="109" customWidth="1"/>
    <col min="10500" max="10500" width="12.33203125" style="109" customWidth="1"/>
    <col min="10501" max="10501" width="28.6640625" style="109" customWidth="1"/>
    <col min="10502" max="10752" width="9.109375" style="109"/>
    <col min="10753" max="10753" width="46.6640625" style="109" customWidth="1"/>
    <col min="10754" max="10754" width="19.109375" style="109" customWidth="1"/>
    <col min="10755" max="10755" width="12.88671875" style="109" customWidth="1"/>
    <col min="10756" max="10756" width="12.33203125" style="109" customWidth="1"/>
    <col min="10757" max="10757" width="28.6640625" style="109" customWidth="1"/>
    <col min="10758" max="11008" width="9.109375" style="109"/>
    <col min="11009" max="11009" width="46.6640625" style="109" customWidth="1"/>
    <col min="11010" max="11010" width="19.109375" style="109" customWidth="1"/>
    <col min="11011" max="11011" width="12.88671875" style="109" customWidth="1"/>
    <col min="11012" max="11012" width="12.33203125" style="109" customWidth="1"/>
    <col min="11013" max="11013" width="28.6640625" style="109" customWidth="1"/>
    <col min="11014" max="11264" width="9.109375" style="109"/>
    <col min="11265" max="11265" width="46.6640625" style="109" customWidth="1"/>
    <col min="11266" max="11266" width="19.109375" style="109" customWidth="1"/>
    <col min="11267" max="11267" width="12.88671875" style="109" customWidth="1"/>
    <col min="11268" max="11268" width="12.33203125" style="109" customWidth="1"/>
    <col min="11269" max="11269" width="28.6640625" style="109" customWidth="1"/>
    <col min="11270" max="11520" width="9.109375" style="109"/>
    <col min="11521" max="11521" width="46.6640625" style="109" customWidth="1"/>
    <col min="11522" max="11522" width="19.109375" style="109" customWidth="1"/>
    <col min="11523" max="11523" width="12.88671875" style="109" customWidth="1"/>
    <col min="11524" max="11524" width="12.33203125" style="109" customWidth="1"/>
    <col min="11525" max="11525" width="28.6640625" style="109" customWidth="1"/>
    <col min="11526" max="11776" width="9.109375" style="109"/>
    <col min="11777" max="11777" width="46.6640625" style="109" customWidth="1"/>
    <col min="11778" max="11778" width="19.109375" style="109" customWidth="1"/>
    <col min="11779" max="11779" width="12.88671875" style="109" customWidth="1"/>
    <col min="11780" max="11780" width="12.33203125" style="109" customWidth="1"/>
    <col min="11781" max="11781" width="28.6640625" style="109" customWidth="1"/>
    <col min="11782" max="12032" width="9.109375" style="109"/>
    <col min="12033" max="12033" width="46.6640625" style="109" customWidth="1"/>
    <col min="12034" max="12034" width="19.109375" style="109" customWidth="1"/>
    <col min="12035" max="12035" width="12.88671875" style="109" customWidth="1"/>
    <col min="12036" max="12036" width="12.33203125" style="109" customWidth="1"/>
    <col min="12037" max="12037" width="28.6640625" style="109" customWidth="1"/>
    <col min="12038" max="12288" width="9.109375" style="109"/>
    <col min="12289" max="12289" width="46.6640625" style="109" customWidth="1"/>
    <col min="12290" max="12290" width="19.109375" style="109" customWidth="1"/>
    <col min="12291" max="12291" width="12.88671875" style="109" customWidth="1"/>
    <col min="12292" max="12292" width="12.33203125" style="109" customWidth="1"/>
    <col min="12293" max="12293" width="28.6640625" style="109" customWidth="1"/>
    <col min="12294" max="12544" width="9.109375" style="109"/>
    <col min="12545" max="12545" width="46.6640625" style="109" customWidth="1"/>
    <col min="12546" max="12546" width="19.109375" style="109" customWidth="1"/>
    <col min="12547" max="12547" width="12.88671875" style="109" customWidth="1"/>
    <col min="12548" max="12548" width="12.33203125" style="109" customWidth="1"/>
    <col min="12549" max="12549" width="28.6640625" style="109" customWidth="1"/>
    <col min="12550" max="12800" width="9.109375" style="109"/>
    <col min="12801" max="12801" width="46.6640625" style="109" customWidth="1"/>
    <col min="12802" max="12802" width="19.109375" style="109" customWidth="1"/>
    <col min="12803" max="12803" width="12.88671875" style="109" customWidth="1"/>
    <col min="12804" max="12804" width="12.33203125" style="109" customWidth="1"/>
    <col min="12805" max="12805" width="28.6640625" style="109" customWidth="1"/>
    <col min="12806" max="13056" width="9.109375" style="109"/>
    <col min="13057" max="13057" width="46.6640625" style="109" customWidth="1"/>
    <col min="13058" max="13058" width="19.109375" style="109" customWidth="1"/>
    <col min="13059" max="13059" width="12.88671875" style="109" customWidth="1"/>
    <col min="13060" max="13060" width="12.33203125" style="109" customWidth="1"/>
    <col min="13061" max="13061" width="28.6640625" style="109" customWidth="1"/>
    <col min="13062" max="13312" width="9.109375" style="109"/>
    <col min="13313" max="13313" width="46.6640625" style="109" customWidth="1"/>
    <col min="13314" max="13314" width="19.109375" style="109" customWidth="1"/>
    <col min="13315" max="13315" width="12.88671875" style="109" customWidth="1"/>
    <col min="13316" max="13316" width="12.33203125" style="109" customWidth="1"/>
    <col min="13317" max="13317" width="28.6640625" style="109" customWidth="1"/>
    <col min="13318" max="13568" width="9.109375" style="109"/>
    <col min="13569" max="13569" width="46.6640625" style="109" customWidth="1"/>
    <col min="13570" max="13570" width="19.109375" style="109" customWidth="1"/>
    <col min="13571" max="13571" width="12.88671875" style="109" customWidth="1"/>
    <col min="13572" max="13572" width="12.33203125" style="109" customWidth="1"/>
    <col min="13573" max="13573" width="28.6640625" style="109" customWidth="1"/>
    <col min="13574" max="13824" width="9.109375" style="109"/>
    <col min="13825" max="13825" width="46.6640625" style="109" customWidth="1"/>
    <col min="13826" max="13826" width="19.109375" style="109" customWidth="1"/>
    <col min="13827" max="13827" width="12.88671875" style="109" customWidth="1"/>
    <col min="13828" max="13828" width="12.33203125" style="109" customWidth="1"/>
    <col min="13829" max="13829" width="28.6640625" style="109" customWidth="1"/>
    <col min="13830" max="14080" width="9.109375" style="109"/>
    <col min="14081" max="14081" width="46.6640625" style="109" customWidth="1"/>
    <col min="14082" max="14082" width="19.109375" style="109" customWidth="1"/>
    <col min="14083" max="14083" width="12.88671875" style="109" customWidth="1"/>
    <col min="14084" max="14084" width="12.33203125" style="109" customWidth="1"/>
    <col min="14085" max="14085" width="28.6640625" style="109" customWidth="1"/>
    <col min="14086" max="14336" width="9.109375" style="109"/>
    <col min="14337" max="14337" width="46.6640625" style="109" customWidth="1"/>
    <col min="14338" max="14338" width="19.109375" style="109" customWidth="1"/>
    <col min="14339" max="14339" width="12.88671875" style="109" customWidth="1"/>
    <col min="14340" max="14340" width="12.33203125" style="109" customWidth="1"/>
    <col min="14341" max="14341" width="28.6640625" style="109" customWidth="1"/>
    <col min="14342" max="14592" width="9.109375" style="109"/>
    <col min="14593" max="14593" width="46.6640625" style="109" customWidth="1"/>
    <col min="14594" max="14594" width="19.109375" style="109" customWidth="1"/>
    <col min="14595" max="14595" width="12.88671875" style="109" customWidth="1"/>
    <col min="14596" max="14596" width="12.33203125" style="109" customWidth="1"/>
    <col min="14597" max="14597" width="28.6640625" style="109" customWidth="1"/>
    <col min="14598" max="14848" width="9.109375" style="109"/>
    <col min="14849" max="14849" width="46.6640625" style="109" customWidth="1"/>
    <col min="14850" max="14850" width="19.109375" style="109" customWidth="1"/>
    <col min="14851" max="14851" width="12.88671875" style="109" customWidth="1"/>
    <col min="14852" max="14852" width="12.33203125" style="109" customWidth="1"/>
    <col min="14853" max="14853" width="28.6640625" style="109" customWidth="1"/>
    <col min="14854" max="15104" width="9.109375" style="109"/>
    <col min="15105" max="15105" width="46.6640625" style="109" customWidth="1"/>
    <col min="15106" max="15106" width="19.109375" style="109" customWidth="1"/>
    <col min="15107" max="15107" width="12.88671875" style="109" customWidth="1"/>
    <col min="15108" max="15108" width="12.33203125" style="109" customWidth="1"/>
    <col min="15109" max="15109" width="28.6640625" style="109" customWidth="1"/>
    <col min="15110" max="15360" width="9.109375" style="109"/>
    <col min="15361" max="15361" width="46.6640625" style="109" customWidth="1"/>
    <col min="15362" max="15362" width="19.109375" style="109" customWidth="1"/>
    <col min="15363" max="15363" width="12.88671875" style="109" customWidth="1"/>
    <col min="15364" max="15364" width="12.33203125" style="109" customWidth="1"/>
    <col min="15365" max="15365" width="28.6640625" style="109" customWidth="1"/>
    <col min="15366" max="15616" width="9.109375" style="109"/>
    <col min="15617" max="15617" width="46.6640625" style="109" customWidth="1"/>
    <col min="15618" max="15618" width="19.109375" style="109" customWidth="1"/>
    <col min="15619" max="15619" width="12.88671875" style="109" customWidth="1"/>
    <col min="15620" max="15620" width="12.33203125" style="109" customWidth="1"/>
    <col min="15621" max="15621" width="28.6640625" style="109" customWidth="1"/>
    <col min="15622" max="15872" width="9.109375" style="109"/>
    <col min="15873" max="15873" width="46.6640625" style="109" customWidth="1"/>
    <col min="15874" max="15874" width="19.109375" style="109" customWidth="1"/>
    <col min="15875" max="15875" width="12.88671875" style="109" customWidth="1"/>
    <col min="15876" max="15876" width="12.33203125" style="109" customWidth="1"/>
    <col min="15877" max="15877" width="28.6640625" style="109" customWidth="1"/>
    <col min="15878" max="16128" width="9.109375" style="109"/>
    <col min="16129" max="16129" width="46.6640625" style="109" customWidth="1"/>
    <col min="16130" max="16130" width="19.109375" style="109" customWidth="1"/>
    <col min="16131" max="16131" width="12.88671875" style="109" customWidth="1"/>
    <col min="16132" max="16132" width="12.33203125" style="109" customWidth="1"/>
    <col min="16133" max="16133" width="28.6640625" style="109" customWidth="1"/>
    <col min="16134" max="16384" width="9.109375" style="109"/>
  </cols>
  <sheetData>
    <row r="1" spans="1:72" s="108" customFormat="1" x14ac:dyDescent="0.3">
      <c r="A1" s="445" t="s">
        <v>414</v>
      </c>
      <c r="B1" s="445"/>
      <c r="C1" s="445"/>
      <c r="D1" s="445"/>
      <c r="E1" s="445"/>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row>
    <row r="2" spans="1:72" s="108" customFormat="1" x14ac:dyDescent="0.3">
      <c r="A2" s="446" t="s">
        <v>716</v>
      </c>
      <c r="B2" s="446"/>
      <c r="C2" s="446"/>
      <c r="D2" s="446"/>
      <c r="E2" s="446"/>
    </row>
    <row r="4" spans="1:72" ht="26.4" x14ac:dyDescent="0.25">
      <c r="A4" s="110" t="s">
        <v>34</v>
      </c>
      <c r="B4" s="110" t="s">
        <v>35</v>
      </c>
      <c r="C4" s="447" t="s">
        <v>37</v>
      </c>
      <c r="D4" s="448"/>
      <c r="E4" s="110" t="s">
        <v>415</v>
      </c>
    </row>
    <row r="5" spans="1:72" ht="26.4" x14ac:dyDescent="0.25">
      <c r="A5" s="111" t="s">
        <v>416</v>
      </c>
      <c r="B5" s="112"/>
      <c r="C5" s="449"/>
      <c r="D5" s="450"/>
      <c r="E5" s="113">
        <f>E6+E7</f>
        <v>30</v>
      </c>
    </row>
    <row r="6" spans="1:72" ht="42" customHeight="1" x14ac:dyDescent="0.25">
      <c r="A6" s="114" t="s">
        <v>417</v>
      </c>
      <c r="B6" s="115" t="s">
        <v>418</v>
      </c>
      <c r="C6" s="440" t="s">
        <v>419</v>
      </c>
      <c r="D6" s="441"/>
      <c r="E6" s="116">
        <v>30</v>
      </c>
    </row>
    <row r="7" spans="1:72" ht="26.4" x14ac:dyDescent="0.25">
      <c r="A7" s="114" t="s">
        <v>655</v>
      </c>
      <c r="B7" s="115" t="s">
        <v>418</v>
      </c>
      <c r="C7" s="440" t="s">
        <v>420</v>
      </c>
      <c r="D7" s="441"/>
      <c r="E7" s="116">
        <v>0</v>
      </c>
    </row>
    <row r="8" spans="1:72" ht="26.4" x14ac:dyDescent="0.25">
      <c r="A8" s="111" t="s">
        <v>38</v>
      </c>
      <c r="B8" s="112"/>
      <c r="C8" s="449"/>
      <c r="D8" s="450"/>
      <c r="E8" s="113">
        <v>0</v>
      </c>
    </row>
    <row r="9" spans="1:72" ht="54" customHeight="1" x14ac:dyDescent="0.25">
      <c r="A9" s="114" t="s">
        <v>421</v>
      </c>
      <c r="B9" s="115" t="s">
        <v>418</v>
      </c>
      <c r="C9" s="440" t="s">
        <v>422</v>
      </c>
      <c r="D9" s="441"/>
      <c r="E9" s="116">
        <v>0</v>
      </c>
    </row>
    <row r="10" spans="1:72" ht="26.4" x14ac:dyDescent="0.25">
      <c r="A10" s="111" t="s">
        <v>39</v>
      </c>
      <c r="B10" s="112"/>
      <c r="C10" s="449"/>
      <c r="D10" s="450"/>
      <c r="E10" s="113">
        <f>E11</f>
        <v>50</v>
      </c>
    </row>
    <row r="11" spans="1:72" ht="36" customHeight="1" x14ac:dyDescent="0.25">
      <c r="A11" s="114" t="s">
        <v>656</v>
      </c>
      <c r="B11" s="115" t="s">
        <v>418</v>
      </c>
      <c r="C11" s="440" t="s">
        <v>423</v>
      </c>
      <c r="D11" s="441"/>
      <c r="E11" s="116">
        <v>50</v>
      </c>
    </row>
    <row r="12" spans="1:72" x14ac:dyDescent="0.25">
      <c r="A12" s="111" t="s">
        <v>424</v>
      </c>
      <c r="B12" s="115"/>
      <c r="C12" s="440"/>
      <c r="D12" s="441"/>
      <c r="E12" s="113">
        <f>E13+E14</f>
        <v>221</v>
      </c>
    </row>
    <row r="13" spans="1:72" ht="33.75" customHeight="1" x14ac:dyDescent="0.25">
      <c r="A13" s="114" t="s">
        <v>685</v>
      </c>
      <c r="B13" s="115" t="s">
        <v>418</v>
      </c>
      <c r="C13" s="440" t="s">
        <v>425</v>
      </c>
      <c r="D13" s="441"/>
      <c r="E13" s="116">
        <v>21</v>
      </c>
    </row>
    <row r="14" spans="1:72" ht="31.5" customHeight="1" x14ac:dyDescent="0.25">
      <c r="A14" s="114" t="s">
        <v>686</v>
      </c>
      <c r="B14" s="115" t="s">
        <v>418</v>
      </c>
      <c r="C14" s="440" t="s">
        <v>425</v>
      </c>
      <c r="D14" s="441"/>
      <c r="E14" s="116">
        <v>200</v>
      </c>
    </row>
    <row r="15" spans="1:72" x14ac:dyDescent="0.25">
      <c r="A15" s="111" t="s">
        <v>36</v>
      </c>
      <c r="B15" s="115" t="s">
        <v>4</v>
      </c>
      <c r="C15" s="440" t="s">
        <v>4</v>
      </c>
      <c r="D15" s="441"/>
      <c r="E15" s="113">
        <f>E5+E8+E10+E12</f>
        <v>301</v>
      </c>
    </row>
    <row r="16" spans="1:72" x14ac:dyDescent="0.25">
      <c r="A16" s="442"/>
      <c r="B16" s="443"/>
      <c r="C16" s="443"/>
      <c r="D16" s="443"/>
      <c r="E16" s="444"/>
    </row>
    <row r="17" spans="1:7" ht="13.8" x14ac:dyDescent="0.25">
      <c r="A17" s="117"/>
      <c r="B17" s="117"/>
      <c r="C17" s="117"/>
      <c r="D17" s="117"/>
      <c r="E17" s="117"/>
      <c r="G17" s="118"/>
    </row>
    <row r="18" spans="1:7" x14ac:dyDescent="0.25">
      <c r="A18" s="119" t="s">
        <v>426</v>
      </c>
      <c r="B18" s="120"/>
      <c r="C18" s="121" t="s">
        <v>427</v>
      </c>
      <c r="D18" s="121"/>
      <c r="E18" s="121"/>
    </row>
    <row r="21" spans="1:7" x14ac:dyDescent="0.25">
      <c r="A21" s="122" t="s">
        <v>706</v>
      </c>
      <c r="B21" s="123"/>
      <c r="C21" s="109" t="s">
        <v>707</v>
      </c>
    </row>
    <row r="24" spans="1:7" x14ac:dyDescent="0.25">
      <c r="A24" s="109" t="s">
        <v>708</v>
      </c>
    </row>
  </sheetData>
  <mergeCells count="15">
    <mergeCell ref="C15:D15"/>
    <mergeCell ref="A16:E16"/>
    <mergeCell ref="A1:E1"/>
    <mergeCell ref="A2:E2"/>
    <mergeCell ref="C4:D4"/>
    <mergeCell ref="C5:D5"/>
    <mergeCell ref="C6:D6"/>
    <mergeCell ref="C7:D7"/>
    <mergeCell ref="C8:D8"/>
    <mergeCell ref="C9:D9"/>
    <mergeCell ref="C10:D10"/>
    <mergeCell ref="C11:D11"/>
    <mergeCell ref="C12:D12"/>
    <mergeCell ref="C13:D13"/>
    <mergeCell ref="C14:D14"/>
  </mergeCells>
  <pageMargins left="0.7" right="0.7" top="0.75" bottom="0.75" header="0.3" footer="0.3"/>
  <pageSetup paperSize="9" scale="7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E106"/>
  <sheetViews>
    <sheetView view="pageBreakPreview" zoomScale="80" zoomScaleNormal="100" zoomScaleSheetLayoutView="80" workbookViewId="0">
      <selection activeCell="A70" sqref="A70:E70"/>
    </sheetView>
  </sheetViews>
  <sheetFormatPr defaultColWidth="0.88671875" defaultRowHeight="13.8" x14ac:dyDescent="0.25"/>
  <cols>
    <col min="1" max="97" width="1.109375" style="10" customWidth="1"/>
    <col min="98" max="248" width="0.88671875" style="10"/>
    <col min="249" max="249" width="1" style="10" customWidth="1"/>
    <col min="250" max="504" width="0.88671875" style="10"/>
    <col min="505" max="505" width="7.5546875" style="10" customWidth="1"/>
    <col min="506" max="760" width="0.88671875" style="10"/>
    <col min="761" max="761" width="7.5546875" style="10" customWidth="1"/>
    <col min="762" max="1016" width="0.88671875" style="10"/>
    <col min="1017" max="1017" width="7.5546875" style="10" customWidth="1"/>
    <col min="1018" max="1272" width="0.88671875" style="10"/>
    <col min="1273" max="1273" width="7.5546875" style="10" customWidth="1"/>
    <col min="1274" max="1528" width="0.88671875" style="10"/>
    <col min="1529" max="1529" width="7.5546875" style="10" customWidth="1"/>
    <col min="1530" max="1784" width="0.88671875" style="10"/>
    <col min="1785" max="1785" width="7.5546875" style="10" customWidth="1"/>
    <col min="1786" max="2040" width="0.88671875" style="10"/>
    <col min="2041" max="2041" width="7.5546875" style="10" customWidth="1"/>
    <col min="2042" max="2296" width="0.88671875" style="10"/>
    <col min="2297" max="2297" width="7.5546875" style="10" customWidth="1"/>
    <col min="2298" max="2552" width="0.88671875" style="10"/>
    <col min="2553" max="2553" width="7.5546875" style="10" customWidth="1"/>
    <col min="2554" max="2808" width="0.88671875" style="10"/>
    <col min="2809" max="2809" width="7.5546875" style="10" customWidth="1"/>
    <col min="2810" max="3064" width="0.88671875" style="10"/>
    <col min="3065" max="3065" width="7.5546875" style="10" customWidth="1"/>
    <col min="3066" max="3320" width="0.88671875" style="10"/>
    <col min="3321" max="3321" width="7.5546875" style="10" customWidth="1"/>
    <col min="3322" max="3576" width="0.88671875" style="10"/>
    <col min="3577" max="3577" width="7.5546875" style="10" customWidth="1"/>
    <col min="3578" max="3832" width="0.88671875" style="10"/>
    <col min="3833" max="3833" width="7.5546875" style="10" customWidth="1"/>
    <col min="3834" max="4088" width="0.88671875" style="10"/>
    <col min="4089" max="4089" width="7.5546875" style="10" customWidth="1"/>
    <col min="4090" max="4344" width="0.88671875" style="10"/>
    <col min="4345" max="4345" width="7.5546875" style="10" customWidth="1"/>
    <col min="4346" max="4600" width="0.88671875" style="10"/>
    <col min="4601" max="4601" width="7.5546875" style="10" customWidth="1"/>
    <col min="4602" max="4856" width="0.88671875" style="10"/>
    <col min="4857" max="4857" width="7.5546875" style="10" customWidth="1"/>
    <col min="4858" max="5112" width="0.88671875" style="10"/>
    <col min="5113" max="5113" width="7.5546875" style="10" customWidth="1"/>
    <col min="5114" max="5368" width="0.88671875" style="10"/>
    <col min="5369" max="5369" width="7.5546875" style="10" customWidth="1"/>
    <col min="5370" max="5624" width="0.88671875" style="10"/>
    <col min="5625" max="5625" width="7.5546875" style="10" customWidth="1"/>
    <col min="5626" max="5880" width="0.88671875" style="10"/>
    <col min="5881" max="5881" width="7.5546875" style="10" customWidth="1"/>
    <col min="5882" max="6136" width="0.88671875" style="10"/>
    <col min="6137" max="6137" width="7.5546875" style="10" customWidth="1"/>
    <col min="6138" max="6392" width="0.88671875" style="10"/>
    <col min="6393" max="6393" width="7.5546875" style="10" customWidth="1"/>
    <col min="6394" max="6648" width="0.88671875" style="10"/>
    <col min="6649" max="6649" width="7.5546875" style="10" customWidth="1"/>
    <col min="6650" max="6904" width="0.88671875" style="10"/>
    <col min="6905" max="6905" width="7.5546875" style="10" customWidth="1"/>
    <col min="6906" max="7160" width="0.88671875" style="10"/>
    <col min="7161" max="7161" width="7.5546875" style="10" customWidth="1"/>
    <col min="7162" max="7416" width="0.88671875" style="10"/>
    <col min="7417" max="7417" width="7.5546875" style="10" customWidth="1"/>
    <col min="7418" max="7672" width="0.88671875" style="10"/>
    <col min="7673" max="7673" width="7.5546875" style="10" customWidth="1"/>
    <col min="7674" max="7928" width="0.88671875" style="10"/>
    <col min="7929" max="7929" width="7.5546875" style="10" customWidth="1"/>
    <col min="7930" max="8184" width="0.88671875" style="10"/>
    <col min="8185" max="8185" width="7.5546875" style="10" customWidth="1"/>
    <col min="8186" max="8440" width="0.88671875" style="10"/>
    <col min="8441" max="8441" width="7.5546875" style="10" customWidth="1"/>
    <col min="8442" max="8696" width="0.88671875" style="10"/>
    <col min="8697" max="8697" width="7.5546875" style="10" customWidth="1"/>
    <col min="8698" max="8952" width="0.88671875" style="10"/>
    <col min="8953" max="8953" width="7.5546875" style="10" customWidth="1"/>
    <col min="8954" max="9208" width="0.88671875" style="10"/>
    <col min="9209" max="9209" width="7.5546875" style="10" customWidth="1"/>
    <col min="9210" max="9464" width="0.88671875" style="10"/>
    <col min="9465" max="9465" width="7.5546875" style="10" customWidth="1"/>
    <col min="9466" max="9720" width="0.88671875" style="10"/>
    <col min="9721" max="9721" width="7.5546875" style="10" customWidth="1"/>
    <col min="9722" max="9976" width="0.88671875" style="10"/>
    <col min="9977" max="9977" width="7.5546875" style="10" customWidth="1"/>
    <col min="9978" max="10232" width="0.88671875" style="10"/>
    <col min="10233" max="10233" width="7.5546875" style="10" customWidth="1"/>
    <col min="10234" max="10488" width="0.88671875" style="10"/>
    <col min="10489" max="10489" width="7.5546875" style="10" customWidth="1"/>
    <col min="10490" max="10744" width="0.88671875" style="10"/>
    <col min="10745" max="10745" width="7.5546875" style="10" customWidth="1"/>
    <col min="10746" max="11000" width="0.88671875" style="10"/>
    <col min="11001" max="11001" width="7.5546875" style="10" customWidth="1"/>
    <col min="11002" max="11256" width="0.88671875" style="10"/>
    <col min="11257" max="11257" width="7.5546875" style="10" customWidth="1"/>
    <col min="11258" max="11512" width="0.88671875" style="10"/>
    <col min="11513" max="11513" width="7.5546875" style="10" customWidth="1"/>
    <col min="11514" max="11768" width="0.88671875" style="10"/>
    <col min="11769" max="11769" width="7.5546875" style="10" customWidth="1"/>
    <col min="11770" max="12024" width="0.88671875" style="10"/>
    <col min="12025" max="12025" width="7.5546875" style="10" customWidth="1"/>
    <col min="12026" max="12280" width="0.88671875" style="10"/>
    <col min="12281" max="12281" width="7.5546875" style="10" customWidth="1"/>
    <col min="12282" max="12536" width="0.88671875" style="10"/>
    <col min="12537" max="12537" width="7.5546875" style="10" customWidth="1"/>
    <col min="12538" max="12792" width="0.88671875" style="10"/>
    <col min="12793" max="12793" width="7.5546875" style="10" customWidth="1"/>
    <col min="12794" max="13048" width="0.88671875" style="10"/>
    <col min="13049" max="13049" width="7.5546875" style="10" customWidth="1"/>
    <col min="13050" max="13304" width="0.88671875" style="10"/>
    <col min="13305" max="13305" width="7.5546875" style="10" customWidth="1"/>
    <col min="13306" max="13560" width="0.88671875" style="10"/>
    <col min="13561" max="13561" width="7.5546875" style="10" customWidth="1"/>
    <col min="13562" max="13816" width="0.88671875" style="10"/>
    <col min="13817" max="13817" width="7.5546875" style="10" customWidth="1"/>
    <col min="13818" max="14072" width="0.88671875" style="10"/>
    <col min="14073" max="14073" width="7.5546875" style="10" customWidth="1"/>
    <col min="14074" max="14328" width="0.88671875" style="10"/>
    <col min="14329" max="14329" width="7.5546875" style="10" customWidth="1"/>
    <col min="14330" max="14584" width="0.88671875" style="10"/>
    <col min="14585" max="14585" width="7.5546875" style="10" customWidth="1"/>
    <col min="14586" max="14840" width="0.88671875" style="10"/>
    <col min="14841" max="14841" width="7.5546875" style="10" customWidth="1"/>
    <col min="14842" max="15096" width="0.88671875" style="10"/>
    <col min="15097" max="15097" width="7.5546875" style="10" customWidth="1"/>
    <col min="15098" max="15352" width="0.88671875" style="10"/>
    <col min="15353" max="15353" width="7.5546875" style="10" customWidth="1"/>
    <col min="15354" max="15608" width="0.88671875" style="10"/>
    <col min="15609" max="15609" width="7.5546875" style="10" customWidth="1"/>
    <col min="15610" max="15864" width="0.88671875" style="10"/>
    <col min="15865" max="15865" width="7.5546875" style="10" customWidth="1"/>
    <col min="15866" max="16120" width="0.88671875" style="10"/>
    <col min="16121" max="16121" width="7.5546875" style="10" customWidth="1"/>
    <col min="16122" max="16384" width="0.88671875" style="10"/>
  </cols>
  <sheetData>
    <row r="1" spans="1:109" ht="111.75" customHeight="1" x14ac:dyDescent="0.25">
      <c r="BE1" s="66"/>
      <c r="BF1" s="456" t="s">
        <v>386</v>
      </c>
      <c r="BG1" s="456"/>
      <c r="BH1" s="456"/>
      <c r="BI1" s="456"/>
      <c r="BJ1" s="456"/>
      <c r="BK1" s="456"/>
      <c r="BL1" s="456"/>
      <c r="BM1" s="456"/>
      <c r="BN1" s="456"/>
      <c r="BO1" s="456"/>
      <c r="BP1" s="456"/>
      <c r="BQ1" s="456"/>
      <c r="BR1" s="456"/>
      <c r="BS1" s="456"/>
      <c r="BT1" s="456"/>
      <c r="BU1" s="456"/>
      <c r="BV1" s="456"/>
      <c r="BW1" s="456"/>
      <c r="BX1" s="456"/>
      <c r="BY1" s="456"/>
      <c r="BZ1" s="456"/>
      <c r="CA1" s="456"/>
      <c r="CB1" s="456"/>
      <c r="CC1" s="456"/>
      <c r="CD1" s="456"/>
      <c r="CE1" s="456"/>
      <c r="CF1" s="456"/>
      <c r="CG1" s="456"/>
      <c r="CH1" s="456"/>
      <c r="CI1" s="456"/>
      <c r="CJ1" s="456"/>
      <c r="CK1" s="456"/>
      <c r="CL1" s="456"/>
      <c r="CM1" s="456"/>
      <c r="CN1" s="456"/>
      <c r="CO1" s="456"/>
      <c r="CP1" s="456"/>
      <c r="CQ1" s="456"/>
      <c r="CR1" s="456"/>
      <c r="CS1" s="456"/>
      <c r="CT1" s="66"/>
      <c r="CU1" s="66"/>
      <c r="CV1" s="66"/>
      <c r="CW1" s="66"/>
      <c r="CX1" s="66"/>
      <c r="CY1" s="66"/>
      <c r="CZ1" s="66"/>
      <c r="DA1" s="66"/>
      <c r="DB1" s="66"/>
      <c r="DC1" s="66"/>
      <c r="DD1" s="66"/>
      <c r="DE1" s="66"/>
    </row>
    <row r="2" spans="1:109" ht="21.75" customHeight="1" x14ac:dyDescent="0.25"/>
    <row r="3" spans="1:109" s="32" customFormat="1" ht="48.75" customHeight="1" x14ac:dyDescent="0.3">
      <c r="A3" s="480" t="s">
        <v>684</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480"/>
      <c r="BF3" s="480"/>
      <c r="BG3" s="480"/>
      <c r="BH3" s="480"/>
      <c r="BI3" s="480"/>
      <c r="BJ3" s="480"/>
      <c r="BK3" s="480"/>
      <c r="BL3" s="480"/>
      <c r="BM3" s="480"/>
      <c r="BN3" s="480"/>
      <c r="BO3" s="480"/>
      <c r="BP3" s="480"/>
      <c r="BQ3" s="480"/>
      <c r="BR3" s="480"/>
      <c r="BS3" s="480"/>
      <c r="BT3" s="480"/>
      <c r="BU3" s="480"/>
      <c r="BV3" s="480"/>
      <c r="BW3" s="480"/>
      <c r="BX3" s="480"/>
      <c r="BY3" s="480"/>
      <c r="BZ3" s="480"/>
      <c r="CA3" s="480"/>
      <c r="CB3" s="480"/>
      <c r="CC3" s="480"/>
      <c r="CD3" s="480"/>
      <c r="CE3" s="480"/>
      <c r="CF3" s="480"/>
      <c r="CG3" s="480"/>
      <c r="CH3" s="480"/>
      <c r="CI3" s="480"/>
      <c r="CJ3" s="480"/>
      <c r="CK3" s="480"/>
      <c r="CL3" s="480"/>
      <c r="CM3" s="480"/>
      <c r="CN3" s="480"/>
      <c r="CO3" s="480"/>
      <c r="CP3" s="480"/>
      <c r="CQ3" s="480"/>
      <c r="CR3" s="480"/>
      <c r="CS3" s="480"/>
    </row>
    <row r="4" spans="1:109" ht="19.5" customHeight="1" x14ac:dyDescent="0.25"/>
    <row r="5" spans="1:109" ht="15.6" x14ac:dyDescent="0.3">
      <c r="A5" s="487" t="s">
        <v>216</v>
      </c>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c r="AQ5" s="487"/>
      <c r="AR5" s="487"/>
      <c r="AS5" s="487"/>
      <c r="AT5" s="487"/>
      <c r="AU5" s="487"/>
      <c r="AV5" s="487"/>
      <c r="AW5" s="487"/>
      <c r="AX5" s="487"/>
      <c r="AY5" s="487"/>
      <c r="AZ5" s="487"/>
      <c r="BA5" s="487"/>
      <c r="BB5" s="487"/>
      <c r="BC5" s="487"/>
      <c r="BD5" s="487"/>
      <c r="BE5" s="487"/>
      <c r="BF5" s="487"/>
      <c r="BG5" s="487"/>
      <c r="BH5" s="487"/>
      <c r="BI5" s="487"/>
      <c r="BJ5" s="487"/>
      <c r="BK5" s="487"/>
      <c r="BL5" s="487"/>
      <c r="BM5" s="487"/>
      <c r="BN5" s="487"/>
      <c r="BO5" s="487"/>
      <c r="BP5" s="487"/>
      <c r="BQ5" s="487"/>
      <c r="BR5" s="487"/>
      <c r="BS5" s="487"/>
      <c r="BT5" s="487"/>
      <c r="BU5" s="487"/>
      <c r="BV5" s="487"/>
      <c r="BW5" s="487"/>
      <c r="BX5" s="487"/>
      <c r="BY5" s="487"/>
      <c r="BZ5" s="487"/>
      <c r="CA5" s="487"/>
      <c r="CB5" s="487"/>
      <c r="CC5" s="487"/>
      <c r="CD5" s="487"/>
      <c r="CE5" s="487"/>
      <c r="CF5" s="487"/>
      <c r="CG5" s="487"/>
      <c r="CH5" s="487"/>
      <c r="CI5" s="487"/>
      <c r="CJ5" s="487"/>
      <c r="CK5" s="487"/>
      <c r="CL5" s="487"/>
      <c r="CM5" s="487"/>
      <c r="CN5" s="487"/>
      <c r="CO5" s="487"/>
      <c r="CP5" s="487"/>
      <c r="CQ5" s="487"/>
      <c r="CR5" s="487"/>
      <c r="CS5" s="487"/>
    </row>
    <row r="6" spans="1:109" ht="19.5" customHeight="1" x14ac:dyDescent="0.25"/>
    <row r="7" spans="1:109" s="52" customFormat="1" ht="15.6" x14ac:dyDescent="0.3">
      <c r="A7" s="479" t="s">
        <v>217</v>
      </c>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79"/>
      <c r="BL7" s="479"/>
      <c r="BM7" s="479"/>
      <c r="BN7" s="479"/>
      <c r="BO7" s="479"/>
      <c r="BP7" s="479"/>
      <c r="BQ7" s="479"/>
      <c r="BR7" s="479"/>
      <c r="BS7" s="479"/>
      <c r="BT7" s="479"/>
      <c r="BU7" s="479"/>
      <c r="BV7" s="479"/>
      <c r="BW7" s="479"/>
      <c r="BX7" s="479"/>
      <c r="BY7" s="479"/>
      <c r="BZ7" s="479"/>
      <c r="CA7" s="479"/>
      <c r="CB7" s="479"/>
      <c r="CC7" s="479"/>
      <c r="CD7" s="479"/>
      <c r="CE7" s="479"/>
      <c r="CF7" s="479"/>
      <c r="CG7" s="479"/>
      <c r="CH7" s="479"/>
      <c r="CI7" s="479"/>
      <c r="CJ7" s="479"/>
      <c r="CK7" s="479"/>
      <c r="CL7" s="479"/>
      <c r="CM7" s="479"/>
      <c r="CN7" s="479"/>
      <c r="CO7" s="479"/>
      <c r="CP7" s="479"/>
      <c r="CQ7" s="479"/>
      <c r="CR7" s="479"/>
      <c r="CS7" s="479"/>
    </row>
    <row r="8" spans="1:109" ht="6" customHeight="1" x14ac:dyDescent="0.25"/>
    <row r="9" spans="1:109" s="52" customFormat="1" ht="15.6" x14ac:dyDescent="0.3">
      <c r="A9" s="479" t="s">
        <v>232</v>
      </c>
      <c r="B9" s="479"/>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85"/>
      <c r="AR9" s="485"/>
      <c r="AS9" s="485"/>
      <c r="AT9" s="485"/>
      <c r="AU9" s="485"/>
      <c r="AV9" s="485"/>
      <c r="AW9" s="485"/>
      <c r="AX9" s="485"/>
      <c r="AY9" s="485"/>
      <c r="AZ9" s="485"/>
      <c r="BA9" s="485"/>
      <c r="BB9" s="485"/>
      <c r="BC9" s="485"/>
      <c r="BD9" s="485"/>
      <c r="BE9" s="485"/>
      <c r="BF9" s="485"/>
      <c r="BG9" s="485"/>
      <c r="BH9" s="485"/>
      <c r="BI9" s="485"/>
      <c r="BJ9" s="485"/>
      <c r="BK9" s="485"/>
      <c r="BL9" s="485"/>
      <c r="BM9" s="485"/>
      <c r="BN9" s="485"/>
      <c r="BO9" s="485"/>
      <c r="BP9" s="485"/>
      <c r="BQ9" s="485"/>
      <c r="BR9" s="485"/>
      <c r="BS9" s="485"/>
      <c r="BT9" s="485"/>
      <c r="BU9" s="485"/>
      <c r="BV9" s="485"/>
      <c r="BW9" s="485"/>
      <c r="BX9" s="485"/>
      <c r="BY9" s="485"/>
      <c r="BZ9" s="485"/>
      <c r="CA9" s="485"/>
      <c r="CB9" s="485"/>
      <c r="CC9" s="485"/>
      <c r="CD9" s="485"/>
      <c r="CE9" s="485"/>
      <c r="CF9" s="485"/>
      <c r="CG9" s="485"/>
      <c r="CH9" s="485"/>
      <c r="CI9" s="485"/>
      <c r="CJ9" s="485"/>
      <c r="CK9" s="485"/>
      <c r="CL9" s="485"/>
      <c r="CM9" s="485"/>
      <c r="CN9" s="485"/>
      <c r="CO9" s="485"/>
      <c r="CP9" s="485"/>
      <c r="CQ9" s="485"/>
      <c r="CR9" s="485"/>
      <c r="CS9" s="485"/>
    </row>
    <row r="10" spans="1:109" s="52" customFormat="1" ht="12" customHeight="1" x14ac:dyDescent="0.3">
      <c r="A10" s="40"/>
      <c r="B10" s="40"/>
      <c r="C10" s="40"/>
      <c r="D10" s="40"/>
      <c r="E10" s="40"/>
      <c r="F10" s="40"/>
      <c r="G10" s="40"/>
      <c r="H10" s="40"/>
      <c r="I10" s="40"/>
      <c r="J10" s="40"/>
      <c r="K10" s="40"/>
      <c r="L10" s="40"/>
      <c r="M10" s="40"/>
      <c r="N10" s="40"/>
      <c r="O10" s="40"/>
      <c r="P10" s="40"/>
      <c r="Q10" s="40"/>
      <c r="R10" s="40"/>
      <c r="S10" s="40"/>
      <c r="T10" s="40"/>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row>
    <row r="11" spans="1:109" s="26" customFormat="1" ht="108" customHeight="1" x14ac:dyDescent="0.3">
      <c r="A11" s="484" t="s">
        <v>229</v>
      </c>
      <c r="B11" s="484"/>
      <c r="C11" s="484"/>
      <c r="D11" s="484"/>
      <c r="E11" s="484"/>
      <c r="F11" s="484" t="s">
        <v>0</v>
      </c>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4"/>
      <c r="AV11" s="473" t="s">
        <v>262</v>
      </c>
      <c r="AW11" s="474"/>
      <c r="AX11" s="474"/>
      <c r="AY11" s="474"/>
      <c r="AZ11" s="474"/>
      <c r="BA11" s="474"/>
      <c r="BB11" s="474"/>
      <c r="BC11" s="474"/>
      <c r="BD11" s="474"/>
      <c r="BE11" s="474"/>
      <c r="BF11" s="474"/>
      <c r="BG11" s="474"/>
      <c r="BH11" s="474"/>
      <c r="BI11" s="474"/>
      <c r="BJ11" s="474"/>
      <c r="BK11" s="474"/>
      <c r="BL11" s="475"/>
      <c r="BM11" s="473" t="s">
        <v>210</v>
      </c>
      <c r="BN11" s="474"/>
      <c r="BO11" s="474"/>
      <c r="BP11" s="474"/>
      <c r="BQ11" s="474"/>
      <c r="BR11" s="474"/>
      <c r="BS11" s="474"/>
      <c r="BT11" s="474"/>
      <c r="BU11" s="474"/>
      <c r="BV11" s="474"/>
      <c r="BW11" s="474"/>
      <c r="BX11" s="474"/>
      <c r="BY11" s="474"/>
      <c r="BZ11" s="474"/>
      <c r="CA11" s="474"/>
      <c r="CB11" s="474"/>
      <c r="CC11" s="475"/>
      <c r="CD11" s="473" t="s">
        <v>211</v>
      </c>
      <c r="CE11" s="474"/>
      <c r="CF11" s="474"/>
      <c r="CG11" s="474"/>
      <c r="CH11" s="474"/>
      <c r="CI11" s="474"/>
      <c r="CJ11" s="474"/>
      <c r="CK11" s="474"/>
      <c r="CL11" s="474"/>
      <c r="CM11" s="474"/>
      <c r="CN11" s="474"/>
      <c r="CO11" s="474"/>
      <c r="CP11" s="474"/>
      <c r="CQ11" s="474"/>
      <c r="CR11" s="474"/>
      <c r="CS11" s="475"/>
    </row>
    <row r="12" spans="1:109" s="27" customFormat="1" x14ac:dyDescent="0.3">
      <c r="A12" s="481">
        <v>1</v>
      </c>
      <c r="B12" s="481"/>
      <c r="C12" s="481"/>
      <c r="D12" s="481"/>
      <c r="E12" s="481"/>
      <c r="F12" s="481">
        <v>2</v>
      </c>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v>3</v>
      </c>
      <c r="AW12" s="481"/>
      <c r="AX12" s="481"/>
      <c r="AY12" s="481"/>
      <c r="AZ12" s="481"/>
      <c r="BA12" s="481"/>
      <c r="BB12" s="481"/>
      <c r="BC12" s="481"/>
      <c r="BD12" s="481"/>
      <c r="BE12" s="481"/>
      <c r="BF12" s="481"/>
      <c r="BG12" s="481"/>
      <c r="BH12" s="481"/>
      <c r="BI12" s="481"/>
      <c r="BJ12" s="481"/>
      <c r="BK12" s="481"/>
      <c r="BL12" s="481"/>
      <c r="BM12" s="481">
        <v>4</v>
      </c>
      <c r="BN12" s="481"/>
      <c r="BO12" s="481"/>
      <c r="BP12" s="481"/>
      <c r="BQ12" s="481"/>
      <c r="BR12" s="481"/>
      <c r="BS12" s="481"/>
      <c r="BT12" s="481"/>
      <c r="BU12" s="481"/>
      <c r="BV12" s="481"/>
      <c r="BW12" s="481"/>
      <c r="BX12" s="481"/>
      <c r="BY12" s="481"/>
      <c r="BZ12" s="481"/>
      <c r="CA12" s="481"/>
      <c r="CB12" s="481"/>
      <c r="CC12" s="481"/>
      <c r="CD12" s="481">
        <v>5</v>
      </c>
      <c r="CE12" s="481"/>
      <c r="CF12" s="481"/>
      <c r="CG12" s="481"/>
      <c r="CH12" s="481"/>
      <c r="CI12" s="481"/>
      <c r="CJ12" s="481"/>
      <c r="CK12" s="481"/>
      <c r="CL12" s="481"/>
      <c r="CM12" s="481"/>
      <c r="CN12" s="481"/>
      <c r="CO12" s="481"/>
      <c r="CP12" s="481"/>
      <c r="CQ12" s="481"/>
      <c r="CR12" s="481"/>
      <c r="CS12" s="481"/>
    </row>
    <row r="13" spans="1:109" s="28" customFormat="1" ht="15" customHeight="1" x14ac:dyDescent="0.3">
      <c r="A13" s="500"/>
      <c r="B13" s="501"/>
      <c r="C13" s="501"/>
      <c r="D13" s="501"/>
      <c r="E13" s="502"/>
      <c r="F13" s="503"/>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5"/>
      <c r="AV13" s="458"/>
      <c r="AW13" s="459"/>
      <c r="AX13" s="459"/>
      <c r="AY13" s="459"/>
      <c r="AZ13" s="459"/>
      <c r="BA13" s="459"/>
      <c r="BB13" s="459"/>
      <c r="BC13" s="459"/>
      <c r="BD13" s="459"/>
      <c r="BE13" s="459"/>
      <c r="BF13" s="459"/>
      <c r="BG13" s="459"/>
      <c r="BH13" s="459"/>
      <c r="BI13" s="459"/>
      <c r="BJ13" s="459"/>
      <c r="BK13" s="459"/>
      <c r="BL13" s="460"/>
      <c r="BM13" s="458"/>
      <c r="BN13" s="459"/>
      <c r="BO13" s="459"/>
      <c r="BP13" s="459"/>
      <c r="BQ13" s="459"/>
      <c r="BR13" s="459"/>
      <c r="BS13" s="459"/>
      <c r="BT13" s="459"/>
      <c r="BU13" s="459"/>
      <c r="BV13" s="459"/>
      <c r="BW13" s="459"/>
      <c r="BX13" s="459"/>
      <c r="BY13" s="459"/>
      <c r="BZ13" s="459"/>
      <c r="CA13" s="459"/>
      <c r="CB13" s="459"/>
      <c r="CC13" s="460"/>
      <c r="CD13" s="458"/>
      <c r="CE13" s="459"/>
      <c r="CF13" s="459"/>
      <c r="CG13" s="459"/>
      <c r="CH13" s="459"/>
      <c r="CI13" s="459"/>
      <c r="CJ13" s="459"/>
      <c r="CK13" s="459"/>
      <c r="CL13" s="459"/>
      <c r="CM13" s="459"/>
      <c r="CN13" s="459"/>
      <c r="CO13" s="459"/>
      <c r="CP13" s="459"/>
      <c r="CQ13" s="459"/>
      <c r="CR13" s="459"/>
      <c r="CS13" s="460"/>
    </row>
    <row r="14" spans="1:109" s="28" customFormat="1" ht="15" customHeight="1" x14ac:dyDescent="0.3">
      <c r="A14" s="500"/>
      <c r="B14" s="501"/>
      <c r="C14" s="501"/>
      <c r="D14" s="501"/>
      <c r="E14" s="502"/>
      <c r="F14" s="503"/>
      <c r="G14" s="504"/>
      <c r="H14" s="504"/>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5"/>
      <c r="AV14" s="458"/>
      <c r="AW14" s="459"/>
      <c r="AX14" s="459"/>
      <c r="AY14" s="459"/>
      <c r="AZ14" s="459"/>
      <c r="BA14" s="459"/>
      <c r="BB14" s="459"/>
      <c r="BC14" s="459"/>
      <c r="BD14" s="459"/>
      <c r="BE14" s="459"/>
      <c r="BF14" s="459"/>
      <c r="BG14" s="459"/>
      <c r="BH14" s="459"/>
      <c r="BI14" s="459"/>
      <c r="BJ14" s="459"/>
      <c r="BK14" s="459"/>
      <c r="BL14" s="460"/>
      <c r="BM14" s="458"/>
      <c r="BN14" s="459"/>
      <c r="BO14" s="459"/>
      <c r="BP14" s="459"/>
      <c r="BQ14" s="459"/>
      <c r="BR14" s="459"/>
      <c r="BS14" s="459"/>
      <c r="BT14" s="459"/>
      <c r="BU14" s="459"/>
      <c r="BV14" s="459"/>
      <c r="BW14" s="459"/>
      <c r="BX14" s="459"/>
      <c r="BY14" s="459"/>
      <c r="BZ14" s="459"/>
      <c r="CA14" s="459"/>
      <c r="CB14" s="459"/>
      <c r="CC14" s="460"/>
      <c r="CD14" s="458"/>
      <c r="CE14" s="459"/>
      <c r="CF14" s="459"/>
      <c r="CG14" s="459"/>
      <c r="CH14" s="459"/>
      <c r="CI14" s="459"/>
      <c r="CJ14" s="459"/>
      <c r="CK14" s="459"/>
      <c r="CL14" s="459"/>
      <c r="CM14" s="459"/>
      <c r="CN14" s="459"/>
      <c r="CO14" s="459"/>
      <c r="CP14" s="459"/>
      <c r="CQ14" s="459"/>
      <c r="CR14" s="459"/>
      <c r="CS14" s="460"/>
    </row>
    <row r="15" spans="1:109" s="28" customFormat="1" ht="15" customHeight="1" x14ac:dyDescent="0.3">
      <c r="A15" s="498" t="s">
        <v>52</v>
      </c>
      <c r="B15" s="482"/>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3"/>
      <c r="AV15" s="458" t="s">
        <v>4</v>
      </c>
      <c r="AW15" s="459"/>
      <c r="AX15" s="459"/>
      <c r="AY15" s="459"/>
      <c r="AZ15" s="459"/>
      <c r="BA15" s="459"/>
      <c r="BB15" s="459"/>
      <c r="BC15" s="459"/>
      <c r="BD15" s="459"/>
      <c r="BE15" s="459"/>
      <c r="BF15" s="459"/>
      <c r="BG15" s="459"/>
      <c r="BH15" s="459"/>
      <c r="BI15" s="459"/>
      <c r="BJ15" s="459"/>
      <c r="BK15" s="459"/>
      <c r="BL15" s="460"/>
      <c r="BM15" s="458"/>
      <c r="BN15" s="459"/>
      <c r="BO15" s="459"/>
      <c r="BP15" s="459"/>
      <c r="BQ15" s="459"/>
      <c r="BR15" s="459"/>
      <c r="BS15" s="459"/>
      <c r="BT15" s="459"/>
      <c r="BU15" s="459"/>
      <c r="BV15" s="459"/>
      <c r="BW15" s="459"/>
      <c r="BX15" s="459"/>
      <c r="BY15" s="459"/>
      <c r="BZ15" s="459"/>
      <c r="CA15" s="459"/>
      <c r="CB15" s="459"/>
      <c r="CC15" s="460"/>
      <c r="CD15" s="458"/>
      <c r="CE15" s="459"/>
      <c r="CF15" s="459"/>
      <c r="CG15" s="459"/>
      <c r="CH15" s="459"/>
      <c r="CI15" s="459"/>
      <c r="CJ15" s="459"/>
      <c r="CK15" s="459"/>
      <c r="CL15" s="459"/>
      <c r="CM15" s="459"/>
      <c r="CN15" s="459"/>
      <c r="CO15" s="459"/>
      <c r="CP15" s="459"/>
      <c r="CQ15" s="459"/>
      <c r="CR15" s="459"/>
      <c r="CS15" s="460"/>
    </row>
    <row r="16" spans="1:109" ht="12" customHeight="1" x14ac:dyDescent="0.25"/>
    <row r="17" spans="1:97" s="52" customFormat="1" ht="15.6" x14ac:dyDescent="0.3">
      <c r="A17" s="479" t="s">
        <v>227</v>
      </c>
      <c r="B17" s="479"/>
      <c r="C17" s="479"/>
      <c r="D17" s="479"/>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79"/>
      <c r="AK17" s="479"/>
      <c r="AL17" s="479"/>
      <c r="AM17" s="479"/>
      <c r="AN17" s="479"/>
      <c r="AO17" s="479"/>
      <c r="AP17" s="479"/>
      <c r="AQ17" s="479"/>
      <c r="AR17" s="479"/>
      <c r="AS17" s="479"/>
      <c r="AT17" s="479"/>
      <c r="AU17" s="479"/>
      <c r="AV17" s="479"/>
      <c r="AW17" s="479"/>
      <c r="AX17" s="479"/>
      <c r="AY17" s="479"/>
      <c r="AZ17" s="479"/>
      <c r="BA17" s="479"/>
      <c r="BB17" s="479"/>
      <c r="BC17" s="479"/>
      <c r="BD17" s="479"/>
      <c r="BE17" s="479"/>
      <c r="BF17" s="479"/>
      <c r="BG17" s="479"/>
      <c r="BH17" s="479"/>
      <c r="BI17" s="479"/>
      <c r="BJ17" s="479"/>
      <c r="BK17" s="479"/>
      <c r="BL17" s="479"/>
      <c r="BM17" s="479"/>
      <c r="BN17" s="479"/>
      <c r="BO17" s="479"/>
      <c r="BP17" s="479"/>
      <c r="BQ17" s="479"/>
      <c r="BR17" s="479"/>
      <c r="BS17" s="479"/>
      <c r="BT17" s="479"/>
      <c r="BU17" s="479"/>
      <c r="BV17" s="479"/>
      <c r="BW17" s="479"/>
      <c r="BX17" s="479"/>
      <c r="BY17" s="479"/>
      <c r="BZ17" s="479"/>
      <c r="CA17" s="479"/>
      <c r="CB17" s="479"/>
      <c r="CC17" s="479"/>
      <c r="CD17" s="479"/>
      <c r="CE17" s="479"/>
      <c r="CF17" s="479"/>
      <c r="CG17" s="479"/>
      <c r="CH17" s="479"/>
      <c r="CI17" s="479"/>
      <c r="CJ17" s="479"/>
      <c r="CK17" s="479"/>
      <c r="CL17" s="479"/>
      <c r="CM17" s="479"/>
      <c r="CN17" s="479"/>
      <c r="CO17" s="479"/>
      <c r="CP17" s="479"/>
      <c r="CQ17" s="479"/>
      <c r="CR17" s="479"/>
      <c r="CS17" s="479"/>
    </row>
    <row r="18" spans="1:97" s="52" customFormat="1" ht="12" customHeight="1" x14ac:dyDescent="0.25">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row>
    <row r="19" spans="1:97" s="52" customFormat="1" ht="15.6" x14ac:dyDescent="0.3">
      <c r="A19" s="479" t="s">
        <v>232</v>
      </c>
      <c r="B19" s="479"/>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79"/>
      <c r="AM19" s="479"/>
      <c r="AN19" s="479"/>
      <c r="AO19" s="479"/>
      <c r="AP19" s="479"/>
      <c r="AQ19" s="485" t="s">
        <v>473</v>
      </c>
      <c r="AR19" s="485"/>
      <c r="AS19" s="485"/>
      <c r="AT19" s="485"/>
      <c r="AU19" s="485"/>
      <c r="AV19" s="485"/>
      <c r="AW19" s="485"/>
      <c r="AX19" s="485"/>
      <c r="AY19" s="485"/>
      <c r="AZ19" s="485"/>
      <c r="BA19" s="485"/>
      <c r="BB19" s="485"/>
      <c r="BC19" s="485"/>
      <c r="BD19" s="485"/>
      <c r="BE19" s="485"/>
      <c r="BF19" s="485"/>
      <c r="BG19" s="485"/>
      <c r="BH19" s="485"/>
      <c r="BI19" s="485"/>
      <c r="BJ19" s="485"/>
      <c r="BK19" s="485"/>
      <c r="BL19" s="485"/>
      <c r="BM19" s="485"/>
      <c r="BN19" s="485"/>
      <c r="BO19" s="485"/>
      <c r="BP19" s="485"/>
      <c r="BQ19" s="485"/>
      <c r="BR19" s="485"/>
      <c r="BS19" s="485"/>
      <c r="BT19" s="485"/>
      <c r="BU19" s="485"/>
      <c r="BV19" s="485"/>
      <c r="BW19" s="485"/>
      <c r="BX19" s="485"/>
      <c r="BY19" s="485"/>
      <c r="BZ19" s="485"/>
      <c r="CA19" s="485"/>
      <c r="CB19" s="485"/>
      <c r="CC19" s="485"/>
      <c r="CD19" s="485"/>
      <c r="CE19" s="485"/>
      <c r="CF19" s="485"/>
      <c r="CG19" s="485"/>
      <c r="CH19" s="485"/>
      <c r="CI19" s="485"/>
      <c r="CJ19" s="485"/>
      <c r="CK19" s="485"/>
      <c r="CL19" s="485"/>
      <c r="CM19" s="485"/>
      <c r="CN19" s="485"/>
      <c r="CO19" s="485"/>
      <c r="CP19" s="485"/>
      <c r="CQ19" s="485"/>
      <c r="CR19" s="485"/>
      <c r="CS19" s="485"/>
    </row>
    <row r="20" spans="1:97" s="52" customFormat="1" ht="15.75" customHeight="1" x14ac:dyDescent="0.3">
      <c r="A20" s="51"/>
      <c r="B20" s="51"/>
      <c r="C20" s="51"/>
      <c r="D20" s="51"/>
      <c r="E20" s="51"/>
      <c r="F20" s="51"/>
      <c r="G20" s="51"/>
      <c r="H20" s="51"/>
      <c r="I20" s="51"/>
      <c r="J20" s="51"/>
      <c r="K20" s="51"/>
      <c r="L20" s="51"/>
      <c r="M20" s="51"/>
      <c r="N20" s="51"/>
      <c r="O20" s="51"/>
      <c r="P20" s="51"/>
      <c r="Q20" s="51"/>
      <c r="R20" s="51"/>
      <c r="S20" s="51"/>
      <c r="T20" s="51"/>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row>
    <row r="21" spans="1:97" s="52" customFormat="1" ht="27" customHeight="1" x14ac:dyDescent="0.25">
      <c r="A21" s="486" t="s">
        <v>281</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6"/>
      <c r="AY21" s="486"/>
      <c r="AZ21" s="486"/>
      <c r="BA21" s="486"/>
      <c r="BB21" s="486"/>
      <c r="BC21" s="486"/>
      <c r="BD21" s="486"/>
      <c r="BE21" s="486"/>
      <c r="BF21" s="486"/>
      <c r="BG21" s="486"/>
      <c r="BH21" s="486"/>
      <c r="BI21" s="486"/>
      <c r="BJ21" s="486"/>
      <c r="BK21" s="486"/>
      <c r="BL21" s="486"/>
      <c r="BM21" s="486"/>
      <c r="BN21" s="486"/>
      <c r="BO21" s="486"/>
      <c r="BP21" s="486"/>
      <c r="BQ21" s="486"/>
      <c r="BR21" s="486"/>
      <c r="BS21" s="486"/>
      <c r="BT21" s="486"/>
      <c r="BU21" s="486"/>
      <c r="BV21" s="486"/>
      <c r="BW21" s="486"/>
      <c r="BX21" s="486"/>
      <c r="BY21" s="486"/>
      <c r="BZ21" s="486"/>
      <c r="CA21" s="486"/>
      <c r="CB21" s="486"/>
      <c r="CC21" s="486"/>
      <c r="CD21" s="486"/>
      <c r="CE21" s="486"/>
      <c r="CF21" s="486"/>
      <c r="CG21" s="486"/>
      <c r="CH21" s="486"/>
      <c r="CI21" s="486"/>
      <c r="CJ21" s="486"/>
      <c r="CK21" s="486"/>
      <c r="CL21" s="486"/>
      <c r="CM21" s="486"/>
      <c r="CN21" s="486"/>
      <c r="CO21" s="486"/>
      <c r="CP21" s="486"/>
      <c r="CQ21" s="486"/>
      <c r="CR21" s="486"/>
      <c r="CS21" s="486"/>
    </row>
    <row r="22" spans="1:97" s="52" customFormat="1" ht="15.75" customHeight="1" x14ac:dyDescent="0.3">
      <c r="A22" s="51"/>
      <c r="B22" s="51"/>
      <c r="C22" s="51"/>
      <c r="D22" s="51"/>
      <c r="E22" s="51"/>
      <c r="F22" s="51"/>
      <c r="G22" s="51"/>
      <c r="H22" s="51"/>
      <c r="I22" s="51"/>
      <c r="J22" s="51"/>
      <c r="K22" s="51"/>
      <c r="L22" s="51"/>
      <c r="M22" s="51"/>
      <c r="N22" s="51"/>
      <c r="O22" s="51"/>
      <c r="P22" s="51"/>
      <c r="Q22" s="51"/>
      <c r="R22" s="51"/>
      <c r="S22" s="51"/>
      <c r="T22" s="51"/>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row>
    <row r="23" spans="1:97" s="26" customFormat="1" ht="78.75" customHeight="1" x14ac:dyDescent="0.3">
      <c r="A23" s="484" t="s">
        <v>229</v>
      </c>
      <c r="B23" s="484"/>
      <c r="C23" s="484"/>
      <c r="D23" s="484"/>
      <c r="E23" s="484"/>
      <c r="F23" s="484" t="s">
        <v>0</v>
      </c>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4"/>
      <c r="AQ23" s="484"/>
      <c r="AR23" s="484"/>
      <c r="AS23" s="484"/>
      <c r="AT23" s="484"/>
      <c r="AU23" s="484"/>
      <c r="AV23" s="495" t="s">
        <v>276</v>
      </c>
      <c r="AW23" s="496"/>
      <c r="AX23" s="496"/>
      <c r="AY23" s="496"/>
      <c r="AZ23" s="496"/>
      <c r="BA23" s="496"/>
      <c r="BB23" s="496"/>
      <c r="BC23" s="496"/>
      <c r="BD23" s="496"/>
      <c r="BE23" s="496"/>
      <c r="BF23" s="496"/>
      <c r="BG23" s="496"/>
      <c r="BH23" s="496"/>
      <c r="BI23" s="496"/>
      <c r="BJ23" s="496"/>
      <c r="BK23" s="496"/>
      <c r="BL23" s="496"/>
      <c r="BM23" s="496"/>
      <c r="BN23" s="496"/>
      <c r="BO23" s="496"/>
      <c r="BP23" s="496"/>
      <c r="BQ23" s="496"/>
      <c r="BR23" s="496"/>
      <c r="BS23" s="496"/>
      <c r="BT23" s="496"/>
      <c r="BU23" s="496"/>
      <c r="BV23" s="496"/>
      <c r="BW23" s="496"/>
      <c r="BX23" s="496"/>
      <c r="BY23" s="496"/>
      <c r="BZ23" s="496"/>
      <c r="CA23" s="496"/>
      <c r="CB23" s="496"/>
      <c r="CC23" s="496"/>
      <c r="CD23" s="496"/>
      <c r="CE23" s="496"/>
      <c r="CF23" s="496"/>
      <c r="CG23" s="496"/>
      <c r="CH23" s="496"/>
      <c r="CI23" s="496"/>
      <c r="CJ23" s="496"/>
      <c r="CK23" s="496"/>
      <c r="CL23" s="496"/>
      <c r="CM23" s="496"/>
      <c r="CN23" s="496"/>
      <c r="CO23" s="496"/>
      <c r="CP23" s="496"/>
      <c r="CQ23" s="496"/>
      <c r="CR23" s="496"/>
      <c r="CS23" s="497"/>
    </row>
    <row r="24" spans="1:97" s="27" customFormat="1" x14ac:dyDescent="0.3">
      <c r="A24" s="481">
        <v>1</v>
      </c>
      <c r="B24" s="481"/>
      <c r="C24" s="481"/>
      <c r="D24" s="481"/>
      <c r="E24" s="481"/>
      <c r="F24" s="481">
        <v>2</v>
      </c>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1"/>
      <c r="AR24" s="481"/>
      <c r="AS24" s="481"/>
      <c r="AT24" s="481"/>
      <c r="AU24" s="481"/>
      <c r="AV24" s="461">
        <v>3</v>
      </c>
      <c r="AW24" s="462"/>
      <c r="AX24" s="462"/>
      <c r="AY24" s="462"/>
      <c r="AZ24" s="462"/>
      <c r="BA24" s="462"/>
      <c r="BB24" s="462"/>
      <c r="BC24" s="462"/>
      <c r="BD24" s="462"/>
      <c r="BE24" s="462"/>
      <c r="BF24" s="462"/>
      <c r="BG24" s="462"/>
      <c r="BH24" s="462"/>
      <c r="BI24" s="462"/>
      <c r="BJ24" s="462"/>
      <c r="BK24" s="462"/>
      <c r="BL24" s="462"/>
      <c r="BM24" s="462"/>
      <c r="BN24" s="462"/>
      <c r="BO24" s="462"/>
      <c r="BP24" s="462"/>
      <c r="BQ24" s="462"/>
      <c r="BR24" s="462"/>
      <c r="BS24" s="462"/>
      <c r="BT24" s="462"/>
      <c r="BU24" s="462"/>
      <c r="BV24" s="462"/>
      <c r="BW24" s="462"/>
      <c r="BX24" s="462"/>
      <c r="BY24" s="462"/>
      <c r="BZ24" s="462"/>
      <c r="CA24" s="462"/>
      <c r="CB24" s="462"/>
      <c r="CC24" s="462"/>
      <c r="CD24" s="462"/>
      <c r="CE24" s="462"/>
      <c r="CF24" s="462"/>
      <c r="CG24" s="462"/>
      <c r="CH24" s="462"/>
      <c r="CI24" s="462"/>
      <c r="CJ24" s="462"/>
      <c r="CK24" s="462"/>
      <c r="CL24" s="462"/>
      <c r="CM24" s="462"/>
      <c r="CN24" s="462"/>
      <c r="CO24" s="462"/>
      <c r="CP24" s="462"/>
      <c r="CQ24" s="462"/>
      <c r="CR24" s="462"/>
      <c r="CS24" s="463"/>
    </row>
    <row r="25" spans="1:97" s="28" customFormat="1" ht="15" customHeight="1" x14ac:dyDescent="0.3">
      <c r="A25" s="451" t="s">
        <v>63</v>
      </c>
      <c r="B25" s="451"/>
      <c r="C25" s="451"/>
      <c r="D25" s="451"/>
      <c r="E25" s="451"/>
      <c r="F25" s="452" t="s">
        <v>470</v>
      </c>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2"/>
      <c r="AV25" s="488">
        <v>125226500</v>
      </c>
      <c r="AW25" s="489"/>
      <c r="AX25" s="489"/>
      <c r="AY25" s="489"/>
      <c r="AZ25" s="489"/>
      <c r="BA25" s="489"/>
      <c r="BB25" s="489"/>
      <c r="BC25" s="489"/>
      <c r="BD25" s="489"/>
      <c r="BE25" s="489"/>
      <c r="BF25" s="489"/>
      <c r="BG25" s="489"/>
      <c r="BH25" s="489"/>
      <c r="BI25" s="489"/>
      <c r="BJ25" s="489"/>
      <c r="BK25" s="489"/>
      <c r="BL25" s="489"/>
      <c r="BM25" s="489"/>
      <c r="BN25" s="489"/>
      <c r="BO25" s="489"/>
      <c r="BP25" s="489"/>
      <c r="BQ25" s="489"/>
      <c r="BR25" s="489"/>
      <c r="BS25" s="489"/>
      <c r="BT25" s="489"/>
      <c r="BU25" s="489"/>
      <c r="BV25" s="489"/>
      <c r="BW25" s="489"/>
      <c r="BX25" s="489"/>
      <c r="BY25" s="489"/>
      <c r="BZ25" s="489"/>
      <c r="CA25" s="489"/>
      <c r="CB25" s="489"/>
      <c r="CC25" s="489"/>
      <c r="CD25" s="489"/>
      <c r="CE25" s="489"/>
      <c r="CF25" s="489"/>
      <c r="CG25" s="489"/>
      <c r="CH25" s="489"/>
      <c r="CI25" s="489"/>
      <c r="CJ25" s="489"/>
      <c r="CK25" s="489"/>
      <c r="CL25" s="489"/>
      <c r="CM25" s="489"/>
      <c r="CN25" s="489"/>
      <c r="CO25" s="489"/>
      <c r="CP25" s="489"/>
      <c r="CQ25" s="489"/>
      <c r="CR25" s="489"/>
      <c r="CS25" s="490"/>
    </row>
    <row r="26" spans="1:97" s="28" customFormat="1" ht="15" customHeight="1" x14ac:dyDescent="0.3">
      <c r="A26" s="451"/>
      <c r="B26" s="451"/>
      <c r="C26" s="451"/>
      <c r="D26" s="451"/>
      <c r="E26" s="451"/>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91"/>
      <c r="AW26" s="492"/>
      <c r="AX26" s="492"/>
      <c r="AY26" s="492"/>
      <c r="AZ26" s="492"/>
      <c r="BA26" s="492"/>
      <c r="BB26" s="492"/>
      <c r="BC26" s="492"/>
      <c r="BD26" s="492"/>
      <c r="BE26" s="492"/>
      <c r="BF26" s="492"/>
      <c r="BG26" s="492"/>
      <c r="BH26" s="492"/>
      <c r="BI26" s="492"/>
      <c r="BJ26" s="492"/>
      <c r="BK26" s="492"/>
      <c r="BL26" s="492"/>
      <c r="BM26" s="492"/>
      <c r="BN26" s="492"/>
      <c r="BO26" s="492"/>
      <c r="BP26" s="492"/>
      <c r="BQ26" s="492"/>
      <c r="BR26" s="492"/>
      <c r="BS26" s="492"/>
      <c r="BT26" s="492"/>
      <c r="BU26" s="492"/>
      <c r="BV26" s="492"/>
      <c r="BW26" s="492"/>
      <c r="BX26" s="492"/>
      <c r="BY26" s="492"/>
      <c r="BZ26" s="492"/>
      <c r="CA26" s="492"/>
      <c r="CB26" s="492"/>
      <c r="CC26" s="492"/>
      <c r="CD26" s="492"/>
      <c r="CE26" s="492"/>
      <c r="CF26" s="492"/>
      <c r="CG26" s="492"/>
      <c r="CH26" s="492"/>
      <c r="CI26" s="492"/>
      <c r="CJ26" s="492"/>
      <c r="CK26" s="492"/>
      <c r="CL26" s="492"/>
      <c r="CM26" s="492"/>
      <c r="CN26" s="492"/>
      <c r="CO26" s="492"/>
      <c r="CP26" s="492"/>
      <c r="CQ26" s="492"/>
      <c r="CR26" s="492"/>
      <c r="CS26" s="493"/>
    </row>
    <row r="27" spans="1:97" s="28" customFormat="1" ht="15" customHeight="1" x14ac:dyDescent="0.3">
      <c r="A27" s="451"/>
      <c r="B27" s="451"/>
      <c r="C27" s="451"/>
      <c r="D27" s="451"/>
      <c r="E27" s="451"/>
      <c r="F27" s="482" t="s">
        <v>52</v>
      </c>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482"/>
      <c r="AU27" s="483"/>
      <c r="AV27" s="458"/>
      <c r="AW27" s="459"/>
      <c r="AX27" s="459"/>
      <c r="AY27" s="459"/>
      <c r="AZ27" s="459"/>
      <c r="BA27" s="459"/>
      <c r="BB27" s="459"/>
      <c r="BC27" s="459"/>
      <c r="BD27" s="459"/>
      <c r="BE27" s="459"/>
      <c r="BF27" s="459"/>
      <c r="BG27" s="459"/>
      <c r="BH27" s="459"/>
      <c r="BI27" s="459"/>
      <c r="BJ27" s="459"/>
      <c r="BK27" s="459"/>
      <c r="BL27" s="459"/>
      <c r="BM27" s="459"/>
      <c r="BN27" s="459"/>
      <c r="BO27" s="459"/>
      <c r="BP27" s="459"/>
      <c r="BQ27" s="459"/>
      <c r="BR27" s="459"/>
      <c r="BS27" s="459"/>
      <c r="BT27" s="459"/>
      <c r="BU27" s="459"/>
      <c r="BV27" s="459"/>
      <c r="BW27" s="459"/>
      <c r="BX27" s="459"/>
      <c r="BY27" s="459"/>
      <c r="BZ27" s="459"/>
      <c r="CA27" s="459"/>
      <c r="CB27" s="459"/>
      <c r="CC27" s="459"/>
      <c r="CD27" s="459"/>
      <c r="CE27" s="459"/>
      <c r="CF27" s="459"/>
      <c r="CG27" s="459"/>
      <c r="CH27" s="459"/>
      <c r="CI27" s="459"/>
      <c r="CJ27" s="459"/>
      <c r="CK27" s="459"/>
      <c r="CL27" s="459"/>
      <c r="CM27" s="459"/>
      <c r="CN27" s="459"/>
      <c r="CO27" s="459"/>
      <c r="CP27" s="459"/>
      <c r="CQ27" s="459"/>
      <c r="CR27" s="459"/>
      <c r="CS27" s="460"/>
    </row>
    <row r="28" spans="1:97" s="28" customFormat="1" ht="15" customHeight="1" x14ac:dyDescent="0.3">
      <c r="A28" s="29"/>
      <c r="B28" s="29"/>
      <c r="C28" s="29"/>
      <c r="D28" s="29"/>
      <c r="E28" s="2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row>
    <row r="29" spans="1:97" s="33" customFormat="1" ht="23.25" customHeight="1" x14ac:dyDescent="0.3">
      <c r="A29" s="466" t="s">
        <v>336</v>
      </c>
      <c r="B29" s="466"/>
      <c r="C29" s="466"/>
      <c r="D29" s="466"/>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6"/>
      <c r="AZ29" s="466"/>
      <c r="BA29" s="466"/>
      <c r="BB29" s="466"/>
      <c r="BC29" s="466"/>
      <c r="BD29" s="466"/>
      <c r="BE29" s="466"/>
      <c r="BF29" s="466"/>
      <c r="BG29" s="466"/>
      <c r="BH29" s="466"/>
      <c r="BI29" s="466"/>
      <c r="BJ29" s="466"/>
      <c r="BK29" s="466"/>
      <c r="BL29" s="466"/>
      <c r="BM29" s="466"/>
      <c r="BN29" s="466"/>
      <c r="BO29" s="466"/>
      <c r="BP29" s="466"/>
      <c r="BQ29" s="466"/>
      <c r="BR29" s="466"/>
      <c r="BS29" s="466"/>
      <c r="BT29" s="466"/>
      <c r="BU29" s="466"/>
      <c r="BV29" s="466"/>
      <c r="BW29" s="466"/>
      <c r="BX29" s="466"/>
      <c r="BY29" s="466"/>
      <c r="BZ29" s="466"/>
      <c r="CA29" s="466"/>
      <c r="CB29" s="466"/>
      <c r="CC29" s="466"/>
      <c r="CD29" s="466"/>
      <c r="CE29" s="466"/>
      <c r="CF29" s="466"/>
      <c r="CG29" s="466"/>
      <c r="CH29" s="466"/>
      <c r="CI29" s="466"/>
      <c r="CJ29" s="466"/>
      <c r="CK29" s="466"/>
      <c r="CL29" s="466"/>
      <c r="CM29" s="466"/>
      <c r="CN29" s="466"/>
      <c r="CO29" s="466"/>
      <c r="CP29" s="466"/>
      <c r="CQ29" s="466"/>
      <c r="CR29" s="466"/>
      <c r="CS29" s="466"/>
    </row>
    <row r="30" spans="1:97" s="33" customFormat="1" ht="15" customHeight="1" x14ac:dyDescent="0.3">
      <c r="A30" s="35"/>
      <c r="B30" s="35"/>
      <c r="C30" s="35"/>
      <c r="D30" s="35"/>
      <c r="E30" s="35"/>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row>
    <row r="31" spans="1:97" s="26" customFormat="1" ht="76.5" customHeight="1" x14ac:dyDescent="0.3">
      <c r="A31" s="484" t="s">
        <v>229</v>
      </c>
      <c r="B31" s="484"/>
      <c r="C31" s="484"/>
      <c r="D31" s="484"/>
      <c r="E31" s="484"/>
      <c r="F31" s="484" t="s">
        <v>212</v>
      </c>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t="s">
        <v>266</v>
      </c>
      <c r="AW31" s="484"/>
      <c r="AX31" s="484"/>
      <c r="AY31" s="484"/>
      <c r="AZ31" s="484"/>
      <c r="BA31" s="484"/>
      <c r="BB31" s="484"/>
      <c r="BC31" s="484"/>
      <c r="BD31" s="484"/>
      <c r="BE31" s="484"/>
      <c r="BF31" s="484"/>
      <c r="BG31" s="484"/>
      <c r="BH31" s="484"/>
      <c r="BI31" s="484"/>
      <c r="BJ31" s="484"/>
      <c r="BK31" s="484"/>
      <c r="BL31" s="484"/>
      <c r="BM31" s="484" t="s">
        <v>267</v>
      </c>
      <c r="BN31" s="484"/>
      <c r="BO31" s="484"/>
      <c r="BP31" s="484"/>
      <c r="BQ31" s="484"/>
      <c r="BR31" s="484"/>
      <c r="BS31" s="484"/>
      <c r="BT31" s="484"/>
      <c r="BU31" s="484"/>
      <c r="BV31" s="484"/>
      <c r="BW31" s="484"/>
      <c r="BX31" s="484"/>
      <c r="BY31" s="484"/>
      <c r="BZ31" s="484"/>
      <c r="CA31" s="484"/>
      <c r="CB31" s="484"/>
      <c r="CC31" s="484"/>
      <c r="CD31" s="484" t="s">
        <v>211</v>
      </c>
      <c r="CE31" s="484"/>
      <c r="CF31" s="484"/>
      <c r="CG31" s="484"/>
      <c r="CH31" s="484"/>
      <c r="CI31" s="484"/>
      <c r="CJ31" s="484"/>
      <c r="CK31" s="484"/>
      <c r="CL31" s="484"/>
      <c r="CM31" s="484"/>
      <c r="CN31" s="484"/>
      <c r="CO31" s="484"/>
      <c r="CP31" s="484"/>
      <c r="CQ31" s="484"/>
      <c r="CR31" s="484"/>
      <c r="CS31" s="484"/>
    </row>
    <row r="32" spans="1:97" s="27" customFormat="1" x14ac:dyDescent="0.3">
      <c r="A32" s="481">
        <v>1</v>
      </c>
      <c r="B32" s="481"/>
      <c r="C32" s="481"/>
      <c r="D32" s="481"/>
      <c r="E32" s="481"/>
      <c r="F32" s="481">
        <v>2</v>
      </c>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v>3</v>
      </c>
      <c r="AW32" s="481"/>
      <c r="AX32" s="481"/>
      <c r="AY32" s="481"/>
      <c r="AZ32" s="481"/>
      <c r="BA32" s="481"/>
      <c r="BB32" s="481"/>
      <c r="BC32" s="481"/>
      <c r="BD32" s="481"/>
      <c r="BE32" s="481"/>
      <c r="BF32" s="481"/>
      <c r="BG32" s="481"/>
      <c r="BH32" s="481"/>
      <c r="BI32" s="481"/>
      <c r="BJ32" s="481"/>
      <c r="BK32" s="481"/>
      <c r="BL32" s="481"/>
      <c r="BM32" s="481">
        <v>4</v>
      </c>
      <c r="BN32" s="481"/>
      <c r="BO32" s="481"/>
      <c r="BP32" s="481"/>
      <c r="BQ32" s="481"/>
      <c r="BR32" s="481"/>
      <c r="BS32" s="481"/>
      <c r="BT32" s="481"/>
      <c r="BU32" s="481"/>
      <c r="BV32" s="481"/>
      <c r="BW32" s="481"/>
      <c r="BX32" s="481"/>
      <c r="BY32" s="481"/>
      <c r="BZ32" s="481"/>
      <c r="CA32" s="481"/>
      <c r="CB32" s="481"/>
      <c r="CC32" s="481"/>
      <c r="CD32" s="481">
        <v>5</v>
      </c>
      <c r="CE32" s="481"/>
      <c r="CF32" s="481"/>
      <c r="CG32" s="481"/>
      <c r="CH32" s="481"/>
      <c r="CI32" s="481"/>
      <c r="CJ32" s="481"/>
      <c r="CK32" s="481"/>
      <c r="CL32" s="481"/>
      <c r="CM32" s="481"/>
      <c r="CN32" s="481"/>
      <c r="CO32" s="481"/>
      <c r="CP32" s="481"/>
      <c r="CQ32" s="481"/>
      <c r="CR32" s="481"/>
      <c r="CS32" s="481"/>
    </row>
    <row r="33" spans="1:97" s="28" customFormat="1" ht="32.4" customHeight="1" x14ac:dyDescent="0.3">
      <c r="A33" s="451" t="s">
        <v>63</v>
      </c>
      <c r="B33" s="451"/>
      <c r="C33" s="451"/>
      <c r="D33" s="451"/>
      <c r="E33" s="451"/>
      <c r="F33" s="452" t="s">
        <v>471</v>
      </c>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c r="AO33" s="452"/>
      <c r="AP33" s="452"/>
      <c r="AQ33" s="452"/>
      <c r="AR33" s="452"/>
      <c r="AS33" s="452"/>
      <c r="AT33" s="452"/>
      <c r="AU33" s="452"/>
      <c r="AV33" s="494">
        <v>10000</v>
      </c>
      <c r="AW33" s="494"/>
      <c r="AX33" s="494"/>
      <c r="AY33" s="494"/>
      <c r="AZ33" s="494"/>
      <c r="BA33" s="494"/>
      <c r="BB33" s="494"/>
      <c r="BC33" s="494"/>
      <c r="BD33" s="494"/>
      <c r="BE33" s="494"/>
      <c r="BF33" s="494"/>
      <c r="BG33" s="494"/>
      <c r="BH33" s="494"/>
      <c r="BI33" s="494"/>
      <c r="BJ33" s="494"/>
      <c r="BK33" s="494"/>
      <c r="BL33" s="494"/>
      <c r="BM33" s="494">
        <v>310</v>
      </c>
      <c r="BN33" s="494"/>
      <c r="BO33" s="494"/>
      <c r="BP33" s="494"/>
      <c r="BQ33" s="494"/>
      <c r="BR33" s="494"/>
      <c r="BS33" s="494"/>
      <c r="BT33" s="494"/>
      <c r="BU33" s="494"/>
      <c r="BV33" s="494"/>
      <c r="BW33" s="494"/>
      <c r="BX33" s="494"/>
      <c r="BY33" s="494"/>
      <c r="BZ33" s="494"/>
      <c r="CA33" s="494"/>
      <c r="CB33" s="494"/>
      <c r="CC33" s="494"/>
      <c r="CD33" s="499">
        <v>3100000</v>
      </c>
      <c r="CE33" s="499"/>
      <c r="CF33" s="499"/>
      <c r="CG33" s="499"/>
      <c r="CH33" s="499"/>
      <c r="CI33" s="499"/>
      <c r="CJ33" s="499"/>
      <c r="CK33" s="499"/>
      <c r="CL33" s="499"/>
      <c r="CM33" s="499"/>
      <c r="CN33" s="499"/>
      <c r="CO33" s="499"/>
      <c r="CP33" s="499"/>
      <c r="CQ33" s="499"/>
      <c r="CR33" s="499"/>
      <c r="CS33" s="499"/>
    </row>
    <row r="34" spans="1:97" s="28" customFormat="1" ht="15" customHeight="1" x14ac:dyDescent="0.3">
      <c r="A34" s="451"/>
      <c r="B34" s="451"/>
      <c r="C34" s="451"/>
      <c r="D34" s="451"/>
      <c r="E34" s="451"/>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52"/>
      <c r="AL34" s="452"/>
      <c r="AM34" s="452"/>
      <c r="AN34" s="452"/>
      <c r="AO34" s="452"/>
      <c r="AP34" s="452"/>
      <c r="AQ34" s="452"/>
      <c r="AR34" s="452"/>
      <c r="AS34" s="452"/>
      <c r="AT34" s="452"/>
      <c r="AU34" s="452"/>
      <c r="AV34" s="494"/>
      <c r="AW34" s="494"/>
      <c r="AX34" s="494"/>
      <c r="AY34" s="494"/>
      <c r="AZ34" s="494"/>
      <c r="BA34" s="494"/>
      <c r="BB34" s="494"/>
      <c r="BC34" s="494"/>
      <c r="BD34" s="494"/>
      <c r="BE34" s="494"/>
      <c r="BF34" s="494"/>
      <c r="BG34" s="494"/>
      <c r="BH34" s="494"/>
      <c r="BI34" s="494"/>
      <c r="BJ34" s="494"/>
      <c r="BK34" s="494"/>
      <c r="BL34" s="494"/>
      <c r="BM34" s="494"/>
      <c r="BN34" s="494"/>
      <c r="BO34" s="494"/>
      <c r="BP34" s="494"/>
      <c r="BQ34" s="494"/>
      <c r="BR34" s="494"/>
      <c r="BS34" s="494"/>
      <c r="BT34" s="494"/>
      <c r="BU34" s="494"/>
      <c r="BV34" s="494"/>
      <c r="BW34" s="494"/>
      <c r="BX34" s="494"/>
      <c r="BY34" s="494"/>
      <c r="BZ34" s="494"/>
      <c r="CA34" s="494"/>
      <c r="CB34" s="494"/>
      <c r="CC34" s="494"/>
      <c r="CD34" s="494"/>
      <c r="CE34" s="494"/>
      <c r="CF34" s="494"/>
      <c r="CG34" s="494"/>
      <c r="CH34" s="494"/>
      <c r="CI34" s="494"/>
      <c r="CJ34" s="494"/>
      <c r="CK34" s="494"/>
      <c r="CL34" s="494"/>
      <c r="CM34" s="494"/>
      <c r="CN34" s="494"/>
      <c r="CO34" s="494"/>
      <c r="CP34" s="494"/>
      <c r="CQ34" s="494"/>
      <c r="CR34" s="494"/>
      <c r="CS34" s="494"/>
    </row>
    <row r="35" spans="1:97" s="28" customFormat="1" ht="15" customHeight="1" x14ac:dyDescent="0.3">
      <c r="A35" s="451"/>
      <c r="B35" s="451"/>
      <c r="C35" s="451"/>
      <c r="D35" s="451"/>
      <c r="E35" s="451"/>
      <c r="F35" s="482" t="s">
        <v>52</v>
      </c>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2"/>
      <c r="AO35" s="482"/>
      <c r="AP35" s="482"/>
      <c r="AQ35" s="482"/>
      <c r="AR35" s="482"/>
      <c r="AS35" s="482"/>
      <c r="AT35" s="482"/>
      <c r="AU35" s="483"/>
      <c r="AV35" s="494" t="s">
        <v>4</v>
      </c>
      <c r="AW35" s="494"/>
      <c r="AX35" s="494"/>
      <c r="AY35" s="494"/>
      <c r="AZ35" s="494"/>
      <c r="BA35" s="494"/>
      <c r="BB35" s="494"/>
      <c r="BC35" s="494"/>
      <c r="BD35" s="494"/>
      <c r="BE35" s="494"/>
      <c r="BF35" s="494"/>
      <c r="BG35" s="494"/>
      <c r="BH35" s="494"/>
      <c r="BI35" s="494"/>
      <c r="BJ35" s="494"/>
      <c r="BK35" s="494"/>
      <c r="BL35" s="494"/>
      <c r="BM35" s="494"/>
      <c r="BN35" s="494"/>
      <c r="BO35" s="494"/>
      <c r="BP35" s="494"/>
      <c r="BQ35" s="494"/>
      <c r="BR35" s="494"/>
      <c r="BS35" s="494"/>
      <c r="BT35" s="494"/>
      <c r="BU35" s="494"/>
      <c r="BV35" s="494"/>
      <c r="BW35" s="494"/>
      <c r="BX35" s="494"/>
      <c r="BY35" s="494"/>
      <c r="BZ35" s="494"/>
      <c r="CA35" s="494"/>
      <c r="CB35" s="494"/>
      <c r="CC35" s="494"/>
      <c r="CD35" s="494"/>
      <c r="CE35" s="494"/>
      <c r="CF35" s="494"/>
      <c r="CG35" s="494"/>
      <c r="CH35" s="494"/>
      <c r="CI35" s="494"/>
      <c r="CJ35" s="494"/>
      <c r="CK35" s="494"/>
      <c r="CL35" s="494"/>
      <c r="CM35" s="494"/>
      <c r="CN35" s="494"/>
      <c r="CO35" s="494"/>
      <c r="CP35" s="494"/>
      <c r="CQ35" s="494"/>
      <c r="CR35" s="494"/>
      <c r="CS35" s="494"/>
    </row>
    <row r="36" spans="1:97" s="28" customFormat="1" ht="15" customHeight="1" x14ac:dyDescent="0.3">
      <c r="A36" s="29"/>
      <c r="B36" s="29"/>
      <c r="C36" s="29"/>
      <c r="D36" s="29"/>
      <c r="E36" s="2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row>
    <row r="37" spans="1:97" s="51" customFormat="1" ht="15.6" x14ac:dyDescent="0.3">
      <c r="A37" s="479" t="s">
        <v>228</v>
      </c>
      <c r="B37" s="479"/>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c r="AE37" s="479"/>
      <c r="AF37" s="479"/>
      <c r="AG37" s="479"/>
      <c r="AH37" s="479"/>
      <c r="AI37" s="479"/>
      <c r="AJ37" s="479"/>
      <c r="AK37" s="479"/>
      <c r="AL37" s="479"/>
      <c r="AM37" s="479"/>
      <c r="AN37" s="479"/>
      <c r="AO37" s="479"/>
      <c r="AP37" s="479"/>
      <c r="AQ37" s="479"/>
      <c r="AR37" s="479"/>
      <c r="AS37" s="479"/>
      <c r="AT37" s="479"/>
      <c r="AU37" s="479"/>
      <c r="AV37" s="479"/>
      <c r="AW37" s="479"/>
      <c r="AX37" s="479"/>
      <c r="AY37" s="479"/>
      <c r="AZ37" s="479"/>
      <c r="BA37" s="479"/>
      <c r="BB37" s="479"/>
      <c r="BC37" s="479"/>
      <c r="BD37" s="479"/>
      <c r="BE37" s="479"/>
      <c r="BF37" s="479"/>
      <c r="BG37" s="479"/>
      <c r="BH37" s="479"/>
      <c r="BI37" s="479"/>
      <c r="BJ37" s="479"/>
      <c r="BK37" s="479"/>
      <c r="BL37" s="479"/>
      <c r="BM37" s="479"/>
      <c r="BN37" s="479"/>
      <c r="BO37" s="479"/>
      <c r="BP37" s="479"/>
      <c r="BQ37" s="479"/>
      <c r="BR37" s="479"/>
      <c r="BS37" s="479"/>
      <c r="BT37" s="479"/>
      <c r="BU37" s="479"/>
      <c r="BV37" s="479"/>
      <c r="BW37" s="479"/>
      <c r="BX37" s="479"/>
      <c r="BY37" s="479"/>
      <c r="BZ37" s="479"/>
      <c r="CA37" s="479"/>
      <c r="CB37" s="479"/>
      <c r="CC37" s="479"/>
      <c r="CD37" s="479"/>
      <c r="CE37" s="479"/>
      <c r="CF37" s="479"/>
      <c r="CG37" s="479"/>
      <c r="CH37" s="479"/>
      <c r="CI37" s="479"/>
      <c r="CJ37" s="479"/>
      <c r="CK37" s="479"/>
      <c r="CL37" s="479"/>
      <c r="CM37" s="479"/>
      <c r="CN37" s="479"/>
      <c r="CO37" s="479"/>
      <c r="CP37" s="479"/>
      <c r="CQ37" s="479"/>
      <c r="CR37" s="479"/>
      <c r="CS37" s="479"/>
    </row>
    <row r="38" spans="1:97" s="32" customFormat="1" ht="12.75" customHeight="1" x14ac:dyDescent="0.3"/>
    <row r="39" spans="1:97" s="52" customFormat="1" ht="15.6" x14ac:dyDescent="0.3">
      <c r="A39" s="479" t="s">
        <v>232</v>
      </c>
      <c r="B39" s="479"/>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79"/>
      <c r="AG39" s="479"/>
      <c r="AH39" s="479"/>
      <c r="AI39" s="479"/>
      <c r="AJ39" s="479"/>
      <c r="AK39" s="479"/>
      <c r="AL39" s="479"/>
      <c r="AM39" s="479"/>
      <c r="AN39" s="479"/>
      <c r="AO39" s="479"/>
      <c r="AP39" s="479"/>
      <c r="AQ39" s="485"/>
      <c r="AR39" s="485"/>
      <c r="AS39" s="485"/>
      <c r="AT39" s="485"/>
      <c r="AU39" s="485"/>
      <c r="AV39" s="485"/>
      <c r="AW39" s="485"/>
      <c r="AX39" s="485"/>
      <c r="AY39" s="485"/>
      <c r="AZ39" s="485"/>
      <c r="BA39" s="485"/>
      <c r="BB39" s="485"/>
      <c r="BC39" s="485"/>
      <c r="BD39" s="485"/>
      <c r="BE39" s="485"/>
      <c r="BF39" s="485"/>
      <c r="BG39" s="485"/>
      <c r="BH39" s="485"/>
      <c r="BI39" s="485"/>
      <c r="BJ39" s="485"/>
      <c r="BK39" s="485"/>
      <c r="BL39" s="485"/>
      <c r="BM39" s="485"/>
      <c r="BN39" s="485"/>
      <c r="BO39" s="485"/>
      <c r="BP39" s="485"/>
      <c r="BQ39" s="485"/>
      <c r="BR39" s="485"/>
      <c r="BS39" s="485"/>
      <c r="BT39" s="485"/>
      <c r="BU39" s="485"/>
      <c r="BV39" s="485"/>
      <c r="BW39" s="485"/>
      <c r="BX39" s="485"/>
      <c r="BY39" s="485"/>
      <c r="BZ39" s="485"/>
      <c r="CA39" s="485"/>
      <c r="CB39" s="485"/>
      <c r="CC39" s="485"/>
      <c r="CD39" s="485"/>
      <c r="CE39" s="485"/>
      <c r="CF39" s="485"/>
      <c r="CG39" s="485"/>
      <c r="CH39" s="485"/>
      <c r="CI39" s="485"/>
      <c r="CJ39" s="485"/>
      <c r="CK39" s="485"/>
      <c r="CL39" s="485"/>
      <c r="CM39" s="485"/>
      <c r="CN39" s="485"/>
      <c r="CO39" s="485"/>
      <c r="CP39" s="485"/>
      <c r="CQ39" s="485"/>
      <c r="CR39" s="485"/>
      <c r="CS39" s="485"/>
    </row>
    <row r="40" spans="1:97" ht="14.25" customHeight="1" x14ac:dyDescent="0.25"/>
    <row r="41" spans="1:97" ht="55.5" customHeight="1" x14ac:dyDescent="0.25">
      <c r="A41" s="473" t="s">
        <v>45</v>
      </c>
      <c r="B41" s="474"/>
      <c r="C41" s="474"/>
      <c r="D41" s="474"/>
      <c r="E41" s="475"/>
      <c r="F41" s="473" t="s">
        <v>0</v>
      </c>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5"/>
      <c r="AV41" s="473" t="s">
        <v>234</v>
      </c>
      <c r="AW41" s="474"/>
      <c r="AX41" s="474"/>
      <c r="AY41" s="474"/>
      <c r="AZ41" s="474"/>
      <c r="BA41" s="474"/>
      <c r="BB41" s="474"/>
      <c r="BC41" s="474"/>
      <c r="BD41" s="474"/>
      <c r="BE41" s="474"/>
      <c r="BF41" s="474"/>
      <c r="BG41" s="474"/>
      <c r="BH41" s="474"/>
      <c r="BI41" s="474"/>
      <c r="BJ41" s="474"/>
      <c r="BK41" s="474"/>
      <c r="BL41" s="475"/>
      <c r="BM41" s="495" t="s">
        <v>271</v>
      </c>
      <c r="BN41" s="496"/>
      <c r="BO41" s="496"/>
      <c r="BP41" s="496"/>
      <c r="BQ41" s="496"/>
      <c r="BR41" s="496"/>
      <c r="BS41" s="496"/>
      <c r="BT41" s="496"/>
      <c r="BU41" s="496"/>
      <c r="BV41" s="496"/>
      <c r="BW41" s="496"/>
      <c r="BX41" s="496"/>
      <c r="BY41" s="496"/>
      <c r="BZ41" s="496"/>
      <c r="CA41" s="496"/>
      <c r="CB41" s="496"/>
      <c r="CC41" s="497"/>
      <c r="CD41" s="473" t="s">
        <v>211</v>
      </c>
      <c r="CE41" s="474"/>
      <c r="CF41" s="474"/>
      <c r="CG41" s="474"/>
      <c r="CH41" s="474"/>
      <c r="CI41" s="474"/>
      <c r="CJ41" s="474"/>
      <c r="CK41" s="474"/>
      <c r="CL41" s="474"/>
      <c r="CM41" s="474"/>
      <c r="CN41" s="474"/>
      <c r="CO41" s="474"/>
      <c r="CP41" s="474"/>
      <c r="CQ41" s="474"/>
      <c r="CR41" s="474"/>
      <c r="CS41" s="475"/>
    </row>
    <row r="42" spans="1:97" s="27" customFormat="1" x14ac:dyDescent="0.3">
      <c r="A42" s="481">
        <v>1</v>
      </c>
      <c r="B42" s="481"/>
      <c r="C42" s="481"/>
      <c r="D42" s="481"/>
      <c r="E42" s="481"/>
      <c r="F42" s="481">
        <v>2</v>
      </c>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481"/>
      <c r="AK42" s="481"/>
      <c r="AL42" s="481"/>
      <c r="AM42" s="481"/>
      <c r="AN42" s="481"/>
      <c r="AO42" s="481"/>
      <c r="AP42" s="481"/>
      <c r="AQ42" s="481"/>
      <c r="AR42" s="481"/>
      <c r="AS42" s="481"/>
      <c r="AT42" s="481"/>
      <c r="AU42" s="481"/>
      <c r="AV42" s="481">
        <v>3</v>
      </c>
      <c r="AW42" s="481"/>
      <c r="AX42" s="481"/>
      <c r="AY42" s="481"/>
      <c r="AZ42" s="481"/>
      <c r="BA42" s="481"/>
      <c r="BB42" s="481"/>
      <c r="BC42" s="481"/>
      <c r="BD42" s="481"/>
      <c r="BE42" s="481"/>
      <c r="BF42" s="481"/>
      <c r="BG42" s="481"/>
      <c r="BH42" s="481"/>
      <c r="BI42" s="481"/>
      <c r="BJ42" s="481"/>
      <c r="BK42" s="481"/>
      <c r="BL42" s="481"/>
      <c r="BM42" s="481">
        <v>4</v>
      </c>
      <c r="BN42" s="481"/>
      <c r="BO42" s="481"/>
      <c r="BP42" s="481"/>
      <c r="BQ42" s="481"/>
      <c r="BR42" s="481"/>
      <c r="BS42" s="481"/>
      <c r="BT42" s="481"/>
      <c r="BU42" s="481"/>
      <c r="BV42" s="481"/>
      <c r="BW42" s="481"/>
      <c r="BX42" s="481"/>
      <c r="BY42" s="481"/>
      <c r="BZ42" s="481"/>
      <c r="CA42" s="481"/>
      <c r="CB42" s="481"/>
      <c r="CC42" s="481"/>
      <c r="CD42" s="481">
        <v>5</v>
      </c>
      <c r="CE42" s="481"/>
      <c r="CF42" s="481"/>
      <c r="CG42" s="481"/>
      <c r="CH42" s="481"/>
      <c r="CI42" s="481"/>
      <c r="CJ42" s="481"/>
      <c r="CK42" s="481"/>
      <c r="CL42" s="481"/>
      <c r="CM42" s="481"/>
      <c r="CN42" s="481"/>
      <c r="CO42" s="481"/>
      <c r="CP42" s="481"/>
      <c r="CQ42" s="481"/>
      <c r="CR42" s="481"/>
      <c r="CS42" s="481"/>
    </row>
    <row r="43" spans="1:97" s="28" customFormat="1" ht="15" customHeight="1" x14ac:dyDescent="0.3">
      <c r="A43" s="451"/>
      <c r="B43" s="451"/>
      <c r="C43" s="451"/>
      <c r="D43" s="451"/>
      <c r="E43" s="451"/>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c r="AH43" s="452"/>
      <c r="AI43" s="452"/>
      <c r="AJ43" s="452"/>
      <c r="AK43" s="452"/>
      <c r="AL43" s="452"/>
      <c r="AM43" s="452"/>
      <c r="AN43" s="452"/>
      <c r="AO43" s="452"/>
      <c r="AP43" s="452"/>
      <c r="AQ43" s="452"/>
      <c r="AR43" s="452"/>
      <c r="AS43" s="452"/>
      <c r="AT43" s="452"/>
      <c r="AU43" s="452"/>
      <c r="AV43" s="494"/>
      <c r="AW43" s="494"/>
      <c r="AX43" s="494"/>
      <c r="AY43" s="494"/>
      <c r="AZ43" s="494"/>
      <c r="BA43" s="494"/>
      <c r="BB43" s="494"/>
      <c r="BC43" s="494"/>
      <c r="BD43" s="494"/>
      <c r="BE43" s="494"/>
      <c r="BF43" s="494"/>
      <c r="BG43" s="494"/>
      <c r="BH43" s="494"/>
      <c r="BI43" s="494"/>
      <c r="BJ43" s="494"/>
      <c r="BK43" s="494"/>
      <c r="BL43" s="494"/>
      <c r="BM43" s="494"/>
      <c r="BN43" s="494"/>
      <c r="BO43" s="494"/>
      <c r="BP43" s="494"/>
      <c r="BQ43" s="494"/>
      <c r="BR43" s="494"/>
      <c r="BS43" s="494"/>
      <c r="BT43" s="494"/>
      <c r="BU43" s="494"/>
      <c r="BV43" s="494"/>
      <c r="BW43" s="494"/>
      <c r="BX43" s="494"/>
      <c r="BY43" s="494"/>
      <c r="BZ43" s="494"/>
      <c r="CA43" s="494"/>
      <c r="CB43" s="494"/>
      <c r="CC43" s="494"/>
      <c r="CD43" s="494"/>
      <c r="CE43" s="494"/>
      <c r="CF43" s="494"/>
      <c r="CG43" s="494"/>
      <c r="CH43" s="494"/>
      <c r="CI43" s="494"/>
      <c r="CJ43" s="494"/>
      <c r="CK43" s="494"/>
      <c r="CL43" s="494"/>
      <c r="CM43" s="494"/>
      <c r="CN43" s="494"/>
      <c r="CO43" s="494"/>
      <c r="CP43" s="494"/>
      <c r="CQ43" s="494"/>
      <c r="CR43" s="494"/>
      <c r="CS43" s="494"/>
    </row>
    <row r="44" spans="1:97" s="28" customFormat="1" ht="15" customHeight="1" x14ac:dyDescent="0.3">
      <c r="A44" s="451"/>
      <c r="B44" s="451"/>
      <c r="C44" s="451"/>
      <c r="D44" s="451"/>
      <c r="E44" s="451"/>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94"/>
      <c r="AW44" s="494"/>
      <c r="AX44" s="494"/>
      <c r="AY44" s="494"/>
      <c r="AZ44" s="494"/>
      <c r="BA44" s="494"/>
      <c r="BB44" s="494"/>
      <c r="BC44" s="494"/>
      <c r="BD44" s="494"/>
      <c r="BE44" s="494"/>
      <c r="BF44" s="494"/>
      <c r="BG44" s="494"/>
      <c r="BH44" s="494"/>
      <c r="BI44" s="494"/>
      <c r="BJ44" s="494"/>
      <c r="BK44" s="494"/>
      <c r="BL44" s="494"/>
      <c r="BM44" s="494"/>
      <c r="BN44" s="494"/>
      <c r="BO44" s="494"/>
      <c r="BP44" s="494"/>
      <c r="BQ44" s="494"/>
      <c r="BR44" s="494"/>
      <c r="BS44" s="494"/>
      <c r="BT44" s="494"/>
      <c r="BU44" s="494"/>
      <c r="BV44" s="494"/>
      <c r="BW44" s="494"/>
      <c r="BX44" s="494"/>
      <c r="BY44" s="494"/>
      <c r="BZ44" s="494"/>
      <c r="CA44" s="494"/>
      <c r="CB44" s="494"/>
      <c r="CC44" s="494"/>
      <c r="CD44" s="494"/>
      <c r="CE44" s="494"/>
      <c r="CF44" s="494"/>
      <c r="CG44" s="494"/>
      <c r="CH44" s="494"/>
      <c r="CI44" s="494"/>
      <c r="CJ44" s="494"/>
      <c r="CK44" s="494"/>
      <c r="CL44" s="494"/>
      <c r="CM44" s="494"/>
      <c r="CN44" s="494"/>
      <c r="CO44" s="494"/>
      <c r="CP44" s="494"/>
      <c r="CQ44" s="494"/>
      <c r="CR44" s="494"/>
      <c r="CS44" s="494"/>
    </row>
    <row r="45" spans="1:97" s="28" customFormat="1" ht="15" customHeight="1" x14ac:dyDescent="0.3">
      <c r="A45" s="451"/>
      <c r="B45" s="451"/>
      <c r="C45" s="451"/>
      <c r="D45" s="451"/>
      <c r="E45" s="451"/>
      <c r="F45" s="482" t="s">
        <v>52</v>
      </c>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482"/>
      <c r="AG45" s="482"/>
      <c r="AH45" s="482"/>
      <c r="AI45" s="482"/>
      <c r="AJ45" s="482"/>
      <c r="AK45" s="482"/>
      <c r="AL45" s="482"/>
      <c r="AM45" s="482"/>
      <c r="AN45" s="482"/>
      <c r="AO45" s="482"/>
      <c r="AP45" s="482"/>
      <c r="AQ45" s="482"/>
      <c r="AR45" s="482"/>
      <c r="AS45" s="482"/>
      <c r="AT45" s="482"/>
      <c r="AU45" s="483"/>
      <c r="AV45" s="494" t="s">
        <v>4</v>
      </c>
      <c r="AW45" s="494"/>
      <c r="AX45" s="494"/>
      <c r="AY45" s="494"/>
      <c r="AZ45" s="494"/>
      <c r="BA45" s="494"/>
      <c r="BB45" s="494"/>
      <c r="BC45" s="494"/>
      <c r="BD45" s="494"/>
      <c r="BE45" s="494"/>
      <c r="BF45" s="494"/>
      <c r="BG45" s="494"/>
      <c r="BH45" s="494"/>
      <c r="BI45" s="494"/>
      <c r="BJ45" s="494"/>
      <c r="BK45" s="494"/>
      <c r="BL45" s="494"/>
      <c r="BM45" s="494" t="s">
        <v>4</v>
      </c>
      <c r="BN45" s="494"/>
      <c r="BO45" s="494"/>
      <c r="BP45" s="494"/>
      <c r="BQ45" s="494"/>
      <c r="BR45" s="494"/>
      <c r="BS45" s="494"/>
      <c r="BT45" s="494"/>
      <c r="BU45" s="494"/>
      <c r="BV45" s="494"/>
      <c r="BW45" s="494"/>
      <c r="BX45" s="494"/>
      <c r="BY45" s="494"/>
      <c r="BZ45" s="494"/>
      <c r="CA45" s="494"/>
      <c r="CB45" s="494"/>
      <c r="CC45" s="494"/>
      <c r="CD45" s="494"/>
      <c r="CE45" s="494"/>
      <c r="CF45" s="494"/>
      <c r="CG45" s="494"/>
      <c r="CH45" s="494"/>
      <c r="CI45" s="494"/>
      <c r="CJ45" s="494"/>
      <c r="CK45" s="494"/>
      <c r="CL45" s="494"/>
      <c r="CM45" s="494"/>
      <c r="CN45" s="494"/>
      <c r="CO45" s="494"/>
      <c r="CP45" s="494"/>
      <c r="CQ45" s="494"/>
      <c r="CR45" s="494"/>
      <c r="CS45" s="494"/>
    </row>
    <row r="46" spans="1:97" s="28" customFormat="1" ht="15" customHeight="1" x14ac:dyDescent="0.3">
      <c r="A46" s="29"/>
      <c r="B46" s="29"/>
      <c r="C46" s="29"/>
      <c r="D46" s="29"/>
      <c r="E46" s="29"/>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row>
    <row r="47" spans="1:97" s="51" customFormat="1" ht="15" customHeight="1" x14ac:dyDescent="0.3">
      <c r="A47" s="479" t="s">
        <v>263</v>
      </c>
      <c r="B47" s="479"/>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79"/>
      <c r="BN47" s="479"/>
      <c r="BO47" s="479"/>
      <c r="BP47" s="479"/>
      <c r="BQ47" s="479"/>
      <c r="BR47" s="479"/>
      <c r="BS47" s="479"/>
      <c r="BT47" s="479"/>
      <c r="BU47" s="479"/>
      <c r="BV47" s="479"/>
      <c r="BW47" s="479"/>
      <c r="BX47" s="479"/>
      <c r="BY47" s="479"/>
      <c r="BZ47" s="479"/>
      <c r="CA47" s="479"/>
      <c r="CB47" s="479"/>
      <c r="CC47" s="479"/>
      <c r="CD47" s="479"/>
      <c r="CE47" s="479"/>
      <c r="CF47" s="479"/>
      <c r="CG47" s="479"/>
      <c r="CH47" s="479"/>
      <c r="CI47" s="479"/>
      <c r="CJ47" s="479"/>
      <c r="CK47" s="479"/>
      <c r="CL47" s="479"/>
      <c r="CM47" s="479"/>
      <c r="CN47" s="479"/>
      <c r="CO47" s="479"/>
      <c r="CP47" s="479"/>
      <c r="CQ47" s="479"/>
      <c r="CR47" s="479"/>
      <c r="CS47" s="479"/>
    </row>
    <row r="48" spans="1:97" s="32" customFormat="1" ht="6" customHeight="1" x14ac:dyDescent="0.3"/>
    <row r="49" spans="1:97" s="52" customFormat="1" ht="15.6" x14ac:dyDescent="0.3">
      <c r="A49" s="479" t="s">
        <v>232</v>
      </c>
      <c r="B49" s="479"/>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AP49" s="479"/>
      <c r="AQ49" s="485" t="s">
        <v>472</v>
      </c>
      <c r="AR49" s="485"/>
      <c r="AS49" s="485"/>
      <c r="AT49" s="485"/>
      <c r="AU49" s="485"/>
      <c r="AV49" s="485"/>
      <c r="AW49" s="485"/>
      <c r="AX49" s="485"/>
      <c r="AY49" s="485"/>
      <c r="AZ49" s="485"/>
      <c r="BA49" s="485"/>
      <c r="BB49" s="485"/>
      <c r="BC49" s="485"/>
      <c r="BD49" s="485"/>
      <c r="BE49" s="485"/>
      <c r="BF49" s="485"/>
      <c r="BG49" s="485"/>
      <c r="BH49" s="485"/>
      <c r="BI49" s="485"/>
      <c r="BJ49" s="485"/>
      <c r="BK49" s="485"/>
      <c r="BL49" s="485"/>
      <c r="BM49" s="485"/>
      <c r="BN49" s="485"/>
      <c r="BO49" s="485"/>
      <c r="BP49" s="485"/>
      <c r="BQ49" s="485"/>
      <c r="BR49" s="485"/>
      <c r="BS49" s="485"/>
      <c r="BT49" s="485"/>
      <c r="BU49" s="485"/>
      <c r="BV49" s="485"/>
      <c r="BW49" s="485"/>
      <c r="BX49" s="485"/>
      <c r="BY49" s="485"/>
      <c r="BZ49" s="485"/>
      <c r="CA49" s="485"/>
      <c r="CB49" s="485"/>
      <c r="CC49" s="485"/>
      <c r="CD49" s="485"/>
      <c r="CE49" s="485"/>
      <c r="CF49" s="485"/>
      <c r="CG49" s="485"/>
      <c r="CH49" s="485"/>
      <c r="CI49" s="485"/>
      <c r="CJ49" s="485"/>
      <c r="CK49" s="485"/>
      <c r="CL49" s="485"/>
      <c r="CM49" s="485"/>
      <c r="CN49" s="485"/>
      <c r="CO49" s="485"/>
      <c r="CP49" s="485"/>
      <c r="CQ49" s="485"/>
      <c r="CR49" s="485"/>
      <c r="CS49" s="485"/>
    </row>
    <row r="50" spans="1:97" ht="10.5" customHeight="1" x14ac:dyDescent="0.25"/>
    <row r="51" spans="1:97" s="26" customFormat="1" ht="65.25" customHeight="1" x14ac:dyDescent="0.3">
      <c r="A51" s="484" t="s">
        <v>229</v>
      </c>
      <c r="B51" s="484"/>
      <c r="C51" s="484"/>
      <c r="D51" s="484"/>
      <c r="E51" s="484"/>
      <c r="F51" s="484" t="s">
        <v>233</v>
      </c>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73" t="s">
        <v>89</v>
      </c>
      <c r="AW51" s="474"/>
      <c r="AX51" s="474"/>
      <c r="AY51" s="474"/>
      <c r="AZ51" s="474"/>
      <c r="BA51" s="474"/>
      <c r="BB51" s="474"/>
      <c r="BC51" s="474"/>
      <c r="BD51" s="474"/>
      <c r="BE51" s="474"/>
      <c r="BF51" s="474"/>
      <c r="BG51" s="474"/>
      <c r="BH51" s="474"/>
      <c r="BI51" s="474"/>
      <c r="BJ51" s="474"/>
      <c r="BK51" s="474"/>
      <c r="BL51" s="475"/>
      <c r="BM51" s="473" t="s">
        <v>215</v>
      </c>
      <c r="BN51" s="474"/>
      <c r="BO51" s="474"/>
      <c r="BP51" s="474"/>
      <c r="BQ51" s="474"/>
      <c r="BR51" s="474"/>
      <c r="BS51" s="474"/>
      <c r="BT51" s="474"/>
      <c r="BU51" s="474"/>
      <c r="BV51" s="474"/>
      <c r="BW51" s="474"/>
      <c r="BX51" s="474"/>
      <c r="BY51" s="474"/>
      <c r="BZ51" s="474"/>
      <c r="CA51" s="474"/>
      <c r="CB51" s="474"/>
      <c r="CC51" s="475"/>
      <c r="CD51" s="473" t="s">
        <v>211</v>
      </c>
      <c r="CE51" s="474"/>
      <c r="CF51" s="474"/>
      <c r="CG51" s="474"/>
      <c r="CH51" s="474"/>
      <c r="CI51" s="474"/>
      <c r="CJ51" s="474"/>
      <c r="CK51" s="474"/>
      <c r="CL51" s="474"/>
      <c r="CM51" s="474"/>
      <c r="CN51" s="474"/>
      <c r="CO51" s="474"/>
      <c r="CP51" s="474"/>
      <c r="CQ51" s="474"/>
      <c r="CR51" s="474"/>
      <c r="CS51" s="475"/>
    </row>
    <row r="52" spans="1:97" s="27" customFormat="1" x14ac:dyDescent="0.3">
      <c r="A52" s="461">
        <v>1</v>
      </c>
      <c r="B52" s="462"/>
      <c r="C52" s="462"/>
      <c r="D52" s="462"/>
      <c r="E52" s="463"/>
      <c r="F52" s="461">
        <v>2</v>
      </c>
      <c r="G52" s="462"/>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462"/>
      <c r="AK52" s="462"/>
      <c r="AL52" s="462"/>
      <c r="AM52" s="462"/>
      <c r="AN52" s="462"/>
      <c r="AO52" s="462"/>
      <c r="AP52" s="462"/>
      <c r="AQ52" s="462"/>
      <c r="AR52" s="462"/>
      <c r="AS52" s="462"/>
      <c r="AT52" s="462"/>
      <c r="AU52" s="463"/>
      <c r="AV52" s="481">
        <v>3</v>
      </c>
      <c r="AW52" s="481"/>
      <c r="AX52" s="481"/>
      <c r="AY52" s="481"/>
      <c r="AZ52" s="481"/>
      <c r="BA52" s="481"/>
      <c r="BB52" s="481"/>
      <c r="BC52" s="481"/>
      <c r="BD52" s="481"/>
      <c r="BE52" s="481"/>
      <c r="BF52" s="481"/>
      <c r="BG52" s="481"/>
      <c r="BH52" s="481"/>
      <c r="BI52" s="481"/>
      <c r="BJ52" s="481"/>
      <c r="BK52" s="481"/>
      <c r="BL52" s="481"/>
      <c r="BM52" s="481">
        <v>4</v>
      </c>
      <c r="BN52" s="481"/>
      <c r="BO52" s="481"/>
      <c r="BP52" s="481"/>
      <c r="BQ52" s="481"/>
      <c r="BR52" s="481"/>
      <c r="BS52" s="481"/>
      <c r="BT52" s="481"/>
      <c r="BU52" s="481"/>
      <c r="BV52" s="481"/>
      <c r="BW52" s="481"/>
      <c r="BX52" s="481"/>
      <c r="BY52" s="481"/>
      <c r="BZ52" s="481"/>
      <c r="CA52" s="481"/>
      <c r="CB52" s="481"/>
      <c r="CC52" s="481"/>
      <c r="CD52" s="481">
        <v>5</v>
      </c>
      <c r="CE52" s="481"/>
      <c r="CF52" s="481"/>
      <c r="CG52" s="481"/>
      <c r="CH52" s="481"/>
      <c r="CI52" s="481"/>
      <c r="CJ52" s="481"/>
      <c r="CK52" s="481"/>
      <c r="CL52" s="481"/>
      <c r="CM52" s="481"/>
      <c r="CN52" s="481"/>
      <c r="CO52" s="481"/>
      <c r="CP52" s="481"/>
      <c r="CQ52" s="481"/>
      <c r="CR52" s="481"/>
      <c r="CS52" s="481"/>
    </row>
    <row r="53" spans="1:97" s="28" customFormat="1" ht="15" customHeight="1" x14ac:dyDescent="0.3">
      <c r="A53" s="451" t="s">
        <v>63</v>
      </c>
      <c r="B53" s="451"/>
      <c r="C53" s="451"/>
      <c r="D53" s="451"/>
      <c r="E53" s="451"/>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94"/>
      <c r="AW53" s="494"/>
      <c r="AX53" s="494"/>
      <c r="AY53" s="494"/>
      <c r="AZ53" s="494"/>
      <c r="BA53" s="494"/>
      <c r="BB53" s="494"/>
      <c r="BC53" s="494"/>
      <c r="BD53" s="494"/>
      <c r="BE53" s="494"/>
      <c r="BF53" s="494"/>
      <c r="BG53" s="494"/>
      <c r="BH53" s="494"/>
      <c r="BI53" s="494"/>
      <c r="BJ53" s="494"/>
      <c r="BK53" s="494"/>
      <c r="BL53" s="494"/>
      <c r="BM53" s="506"/>
      <c r="BN53" s="506"/>
      <c r="BO53" s="506"/>
      <c r="BP53" s="506"/>
      <c r="BQ53" s="506"/>
      <c r="BR53" s="506"/>
      <c r="BS53" s="506"/>
      <c r="BT53" s="506"/>
      <c r="BU53" s="506"/>
      <c r="BV53" s="506"/>
      <c r="BW53" s="506"/>
      <c r="BX53" s="506"/>
      <c r="BY53" s="506"/>
      <c r="BZ53" s="506"/>
      <c r="CA53" s="506"/>
      <c r="CB53" s="506"/>
      <c r="CC53" s="506"/>
      <c r="CD53" s="506"/>
      <c r="CE53" s="506"/>
      <c r="CF53" s="506"/>
      <c r="CG53" s="506"/>
      <c r="CH53" s="506"/>
      <c r="CI53" s="506"/>
      <c r="CJ53" s="506"/>
      <c r="CK53" s="506"/>
      <c r="CL53" s="506"/>
      <c r="CM53" s="506"/>
      <c r="CN53" s="506"/>
      <c r="CO53" s="506"/>
      <c r="CP53" s="506"/>
      <c r="CQ53" s="506"/>
      <c r="CR53" s="506"/>
      <c r="CS53" s="506"/>
    </row>
    <row r="54" spans="1:97" s="28" customFormat="1" ht="15" customHeight="1" x14ac:dyDescent="0.3">
      <c r="A54" s="451"/>
      <c r="B54" s="451"/>
      <c r="C54" s="451"/>
      <c r="D54" s="451"/>
      <c r="E54" s="451"/>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94"/>
      <c r="AW54" s="494"/>
      <c r="AX54" s="494"/>
      <c r="AY54" s="494"/>
      <c r="AZ54" s="494"/>
      <c r="BA54" s="494"/>
      <c r="BB54" s="494"/>
      <c r="BC54" s="494"/>
      <c r="BD54" s="494"/>
      <c r="BE54" s="494"/>
      <c r="BF54" s="494"/>
      <c r="BG54" s="494"/>
      <c r="BH54" s="494"/>
      <c r="BI54" s="494"/>
      <c r="BJ54" s="494"/>
      <c r="BK54" s="494"/>
      <c r="BL54" s="494"/>
      <c r="BM54" s="494"/>
      <c r="BN54" s="494"/>
      <c r="BO54" s="494"/>
      <c r="BP54" s="494"/>
      <c r="BQ54" s="494"/>
      <c r="BR54" s="494"/>
      <c r="BS54" s="494"/>
      <c r="BT54" s="494"/>
      <c r="BU54" s="494"/>
      <c r="BV54" s="494"/>
      <c r="BW54" s="494"/>
      <c r="BX54" s="494"/>
      <c r="BY54" s="494"/>
      <c r="BZ54" s="494"/>
      <c r="CA54" s="494"/>
      <c r="CB54" s="494"/>
      <c r="CC54" s="494"/>
      <c r="CD54" s="494"/>
      <c r="CE54" s="494"/>
      <c r="CF54" s="494"/>
      <c r="CG54" s="494"/>
      <c r="CH54" s="494"/>
      <c r="CI54" s="494"/>
      <c r="CJ54" s="494"/>
      <c r="CK54" s="494"/>
      <c r="CL54" s="494"/>
      <c r="CM54" s="494"/>
      <c r="CN54" s="494"/>
      <c r="CO54" s="494"/>
      <c r="CP54" s="494"/>
      <c r="CQ54" s="494"/>
      <c r="CR54" s="494"/>
      <c r="CS54" s="494"/>
    </row>
    <row r="55" spans="1:97" s="28" customFormat="1" ht="15" customHeight="1" x14ac:dyDescent="0.3">
      <c r="A55" s="451"/>
      <c r="B55" s="451"/>
      <c r="C55" s="451"/>
      <c r="D55" s="451"/>
      <c r="E55" s="451"/>
      <c r="F55" s="482" t="s">
        <v>52</v>
      </c>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482"/>
      <c r="AQ55" s="482"/>
      <c r="AR55" s="482"/>
      <c r="AS55" s="482"/>
      <c r="AT55" s="482"/>
      <c r="AU55" s="483"/>
      <c r="AV55" s="494" t="s">
        <v>4</v>
      </c>
      <c r="AW55" s="494"/>
      <c r="AX55" s="494"/>
      <c r="AY55" s="494"/>
      <c r="AZ55" s="494"/>
      <c r="BA55" s="494"/>
      <c r="BB55" s="494"/>
      <c r="BC55" s="494"/>
      <c r="BD55" s="494"/>
      <c r="BE55" s="494"/>
      <c r="BF55" s="494"/>
      <c r="BG55" s="494"/>
      <c r="BH55" s="494"/>
      <c r="BI55" s="494"/>
      <c r="BJ55" s="494"/>
      <c r="BK55" s="494"/>
      <c r="BL55" s="494"/>
      <c r="BM55" s="494" t="s">
        <v>4</v>
      </c>
      <c r="BN55" s="494"/>
      <c r="BO55" s="494"/>
      <c r="BP55" s="494"/>
      <c r="BQ55" s="494"/>
      <c r="BR55" s="494"/>
      <c r="BS55" s="494"/>
      <c r="BT55" s="494"/>
      <c r="BU55" s="494"/>
      <c r="BV55" s="494"/>
      <c r="BW55" s="494"/>
      <c r="BX55" s="494"/>
      <c r="BY55" s="494"/>
      <c r="BZ55" s="494"/>
      <c r="CA55" s="494"/>
      <c r="CB55" s="494"/>
      <c r="CC55" s="494"/>
      <c r="CD55" s="506">
        <f>SUM(CD53:CD54)</f>
        <v>0</v>
      </c>
      <c r="CE55" s="494"/>
      <c r="CF55" s="494"/>
      <c r="CG55" s="494"/>
      <c r="CH55" s="494"/>
      <c r="CI55" s="494"/>
      <c r="CJ55" s="494"/>
      <c r="CK55" s="494"/>
      <c r="CL55" s="494"/>
      <c r="CM55" s="494"/>
      <c r="CN55" s="494"/>
      <c r="CO55" s="494"/>
      <c r="CP55" s="494"/>
      <c r="CQ55" s="494"/>
      <c r="CR55" s="494"/>
      <c r="CS55" s="494"/>
    </row>
    <row r="56" spans="1:97" s="28" customFormat="1" ht="15" customHeight="1" x14ac:dyDescent="0.3">
      <c r="A56" s="29"/>
      <c r="B56" s="29"/>
      <c r="C56" s="29"/>
      <c r="D56" s="29"/>
      <c r="E56" s="29"/>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row>
    <row r="57" spans="1:97" s="51" customFormat="1" ht="30.75" customHeight="1" x14ac:dyDescent="0.3">
      <c r="A57" s="464" t="s">
        <v>274</v>
      </c>
      <c r="B57" s="464"/>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c r="AK57" s="464"/>
      <c r="AL57" s="464"/>
      <c r="AM57" s="464"/>
      <c r="AN57" s="464"/>
      <c r="AO57" s="464"/>
      <c r="AP57" s="464"/>
      <c r="AQ57" s="464"/>
      <c r="AR57" s="464"/>
      <c r="AS57" s="464"/>
      <c r="AT57" s="464"/>
      <c r="AU57" s="464"/>
      <c r="AV57" s="464"/>
      <c r="AW57" s="464"/>
      <c r="AX57" s="464"/>
      <c r="AY57" s="464"/>
      <c r="AZ57" s="464"/>
      <c r="BA57" s="464"/>
      <c r="BB57" s="464"/>
      <c r="BC57" s="464"/>
      <c r="BD57" s="464"/>
      <c r="BE57" s="464"/>
      <c r="BF57" s="464"/>
      <c r="BG57" s="464"/>
      <c r="BH57" s="464"/>
      <c r="BI57" s="464"/>
      <c r="BJ57" s="464"/>
      <c r="BK57" s="464"/>
      <c r="BL57" s="464"/>
      <c r="BM57" s="464"/>
      <c r="BN57" s="464"/>
      <c r="BO57" s="464"/>
      <c r="BP57" s="464"/>
      <c r="BQ57" s="464"/>
      <c r="BR57" s="464"/>
      <c r="BS57" s="464"/>
      <c r="BT57" s="464"/>
      <c r="BU57" s="464"/>
      <c r="BV57" s="464"/>
      <c r="BW57" s="464"/>
      <c r="BX57" s="464"/>
      <c r="BY57" s="464"/>
      <c r="BZ57" s="464"/>
      <c r="CA57" s="464"/>
      <c r="CB57" s="464"/>
      <c r="CC57" s="464"/>
      <c r="CD57" s="464"/>
      <c r="CE57" s="464"/>
      <c r="CF57" s="464"/>
      <c r="CG57" s="464"/>
      <c r="CH57" s="464"/>
      <c r="CI57" s="464"/>
      <c r="CJ57" s="464"/>
      <c r="CK57" s="464"/>
      <c r="CL57" s="464"/>
      <c r="CM57" s="464"/>
      <c r="CN57" s="464"/>
      <c r="CO57" s="464"/>
      <c r="CP57" s="464"/>
      <c r="CQ57" s="464"/>
      <c r="CR57" s="464"/>
      <c r="CS57" s="464"/>
    </row>
    <row r="58" spans="1:97" s="32" customFormat="1" ht="11.25" customHeight="1" x14ac:dyDescent="0.3"/>
    <row r="59" spans="1:97" s="52" customFormat="1" ht="15" customHeight="1" x14ac:dyDescent="0.3">
      <c r="A59" s="479" t="s">
        <v>232</v>
      </c>
      <c r="B59" s="479"/>
      <c r="C59" s="479"/>
      <c r="D59" s="479"/>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79"/>
      <c r="AH59" s="479"/>
      <c r="AI59" s="479"/>
      <c r="AJ59" s="479"/>
      <c r="AK59" s="479"/>
      <c r="AL59" s="479"/>
      <c r="AM59" s="479"/>
      <c r="AN59" s="479"/>
      <c r="AO59" s="479"/>
      <c r="AP59" s="479"/>
      <c r="AQ59" s="485" t="s">
        <v>472</v>
      </c>
      <c r="AR59" s="485"/>
      <c r="AS59" s="485"/>
      <c r="AT59" s="485"/>
      <c r="AU59" s="485"/>
      <c r="AV59" s="485"/>
      <c r="AW59" s="485"/>
      <c r="AX59" s="485"/>
      <c r="AY59" s="485"/>
      <c r="AZ59" s="485"/>
      <c r="BA59" s="485"/>
      <c r="BB59" s="485"/>
      <c r="BC59" s="485"/>
      <c r="BD59" s="485"/>
      <c r="BE59" s="485"/>
      <c r="BF59" s="485"/>
      <c r="BG59" s="485"/>
      <c r="BH59" s="485"/>
      <c r="BI59" s="485"/>
      <c r="BJ59" s="485"/>
      <c r="BK59" s="485"/>
      <c r="BL59" s="485"/>
      <c r="BM59" s="485"/>
      <c r="BN59" s="485"/>
      <c r="BO59" s="485"/>
      <c r="BP59" s="485"/>
      <c r="BQ59" s="485"/>
      <c r="BR59" s="485"/>
      <c r="BS59" s="485"/>
      <c r="BT59" s="485"/>
      <c r="BU59" s="485"/>
      <c r="BV59" s="485"/>
      <c r="BW59" s="485"/>
      <c r="BX59" s="485"/>
      <c r="BY59" s="485"/>
      <c r="BZ59" s="485"/>
      <c r="CA59" s="485"/>
      <c r="CB59" s="485"/>
      <c r="CC59" s="485"/>
      <c r="CD59" s="485"/>
      <c r="CE59" s="485"/>
      <c r="CF59" s="485"/>
      <c r="CG59" s="485"/>
      <c r="CH59" s="485"/>
      <c r="CI59" s="485"/>
      <c r="CJ59" s="485"/>
      <c r="CK59" s="485"/>
      <c r="CL59" s="485"/>
      <c r="CM59" s="485"/>
      <c r="CN59" s="485"/>
      <c r="CO59" s="485"/>
      <c r="CP59" s="485"/>
      <c r="CQ59" s="485"/>
      <c r="CR59" s="485"/>
      <c r="CS59" s="485"/>
    </row>
    <row r="60" spans="1:97" ht="10.5" customHeight="1" x14ac:dyDescent="0.25"/>
    <row r="61" spans="1:97" s="26" customFormat="1" ht="60" customHeight="1" x14ac:dyDescent="0.3">
      <c r="A61" s="484" t="s">
        <v>229</v>
      </c>
      <c r="B61" s="484"/>
      <c r="C61" s="484"/>
      <c r="D61" s="484"/>
      <c r="E61" s="484"/>
      <c r="F61" s="484" t="s">
        <v>235</v>
      </c>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84"/>
      <c r="AM61" s="484"/>
      <c r="AN61" s="484"/>
      <c r="AO61" s="484"/>
      <c r="AP61" s="484"/>
      <c r="AQ61" s="484"/>
      <c r="AR61" s="484"/>
      <c r="AS61" s="484"/>
      <c r="AT61" s="484"/>
      <c r="AU61" s="484"/>
      <c r="AV61" s="484" t="s">
        <v>211</v>
      </c>
      <c r="AW61" s="484"/>
      <c r="AX61" s="484"/>
      <c r="AY61" s="484"/>
      <c r="AZ61" s="484"/>
      <c r="BA61" s="484"/>
      <c r="BB61" s="484"/>
      <c r="BC61" s="484"/>
      <c r="BD61" s="484"/>
      <c r="BE61" s="484"/>
      <c r="BF61" s="484"/>
      <c r="BG61" s="484"/>
      <c r="BH61" s="484"/>
      <c r="BI61" s="484"/>
      <c r="BJ61" s="484"/>
      <c r="BK61" s="484"/>
      <c r="BL61" s="484"/>
      <c r="BM61" s="484"/>
      <c r="BN61" s="484"/>
      <c r="BO61" s="484"/>
      <c r="BP61" s="484"/>
      <c r="BQ61" s="484"/>
      <c r="BR61" s="484"/>
      <c r="BS61" s="484"/>
      <c r="BT61" s="484"/>
      <c r="BU61" s="484"/>
      <c r="BV61" s="484"/>
      <c r="BW61" s="484"/>
      <c r="BX61" s="484"/>
      <c r="BY61" s="484"/>
      <c r="BZ61" s="484"/>
      <c r="CA61" s="484"/>
      <c r="CB61" s="484"/>
      <c r="CC61" s="484"/>
      <c r="CD61" s="484"/>
      <c r="CE61" s="484"/>
      <c r="CF61" s="484"/>
      <c r="CG61" s="484"/>
      <c r="CH61" s="484"/>
      <c r="CI61" s="484"/>
      <c r="CJ61" s="484"/>
      <c r="CK61" s="484"/>
      <c r="CL61" s="484"/>
      <c r="CM61" s="484"/>
      <c r="CN61" s="484"/>
      <c r="CO61" s="484"/>
      <c r="CP61" s="484"/>
      <c r="CQ61" s="484"/>
      <c r="CR61" s="484"/>
      <c r="CS61" s="484"/>
    </row>
    <row r="62" spans="1:97" s="27" customFormat="1" x14ac:dyDescent="0.3">
      <c r="A62" s="461">
        <v>1</v>
      </c>
      <c r="B62" s="462"/>
      <c r="C62" s="462"/>
      <c r="D62" s="462"/>
      <c r="E62" s="463"/>
      <c r="F62" s="461">
        <v>2</v>
      </c>
      <c r="G62" s="462"/>
      <c r="H62" s="462"/>
      <c r="I62" s="462"/>
      <c r="J62" s="462"/>
      <c r="K62" s="462"/>
      <c r="L62" s="462"/>
      <c r="M62" s="462"/>
      <c r="N62" s="462"/>
      <c r="O62" s="462"/>
      <c r="P62" s="462"/>
      <c r="Q62" s="462"/>
      <c r="R62" s="462"/>
      <c r="S62" s="462"/>
      <c r="T62" s="462"/>
      <c r="U62" s="462"/>
      <c r="V62" s="462"/>
      <c r="W62" s="462"/>
      <c r="X62" s="462"/>
      <c r="Y62" s="462"/>
      <c r="Z62" s="462"/>
      <c r="AA62" s="462"/>
      <c r="AB62" s="462"/>
      <c r="AC62" s="462"/>
      <c r="AD62" s="462"/>
      <c r="AE62" s="462"/>
      <c r="AF62" s="462"/>
      <c r="AG62" s="462"/>
      <c r="AH62" s="462"/>
      <c r="AI62" s="462"/>
      <c r="AJ62" s="462"/>
      <c r="AK62" s="462"/>
      <c r="AL62" s="462"/>
      <c r="AM62" s="462"/>
      <c r="AN62" s="462"/>
      <c r="AO62" s="462"/>
      <c r="AP62" s="462"/>
      <c r="AQ62" s="462"/>
      <c r="AR62" s="462"/>
      <c r="AS62" s="462"/>
      <c r="AT62" s="462"/>
      <c r="AU62" s="463"/>
      <c r="AV62" s="461">
        <v>3</v>
      </c>
      <c r="AW62" s="462"/>
      <c r="AX62" s="462"/>
      <c r="AY62" s="462"/>
      <c r="AZ62" s="462"/>
      <c r="BA62" s="462"/>
      <c r="BB62" s="462"/>
      <c r="BC62" s="462"/>
      <c r="BD62" s="462"/>
      <c r="BE62" s="462"/>
      <c r="BF62" s="462"/>
      <c r="BG62" s="462"/>
      <c r="BH62" s="462"/>
      <c r="BI62" s="462"/>
      <c r="BJ62" s="462"/>
      <c r="BK62" s="462"/>
      <c r="BL62" s="462"/>
      <c r="BM62" s="462"/>
      <c r="BN62" s="462"/>
      <c r="BO62" s="462"/>
      <c r="BP62" s="462"/>
      <c r="BQ62" s="462"/>
      <c r="BR62" s="462"/>
      <c r="BS62" s="462"/>
      <c r="BT62" s="462"/>
      <c r="BU62" s="462"/>
      <c r="BV62" s="462"/>
      <c r="BW62" s="462"/>
      <c r="BX62" s="462"/>
      <c r="BY62" s="462"/>
      <c r="BZ62" s="462"/>
      <c r="CA62" s="462"/>
      <c r="CB62" s="462"/>
      <c r="CC62" s="462"/>
      <c r="CD62" s="462"/>
      <c r="CE62" s="462"/>
      <c r="CF62" s="462"/>
      <c r="CG62" s="462"/>
      <c r="CH62" s="462"/>
      <c r="CI62" s="462"/>
      <c r="CJ62" s="462"/>
      <c r="CK62" s="462"/>
      <c r="CL62" s="462"/>
      <c r="CM62" s="462"/>
      <c r="CN62" s="462"/>
      <c r="CO62" s="462"/>
      <c r="CP62" s="462"/>
      <c r="CQ62" s="462"/>
      <c r="CR62" s="462"/>
      <c r="CS62" s="463"/>
    </row>
    <row r="63" spans="1:97" s="28" customFormat="1" ht="60" customHeight="1" x14ac:dyDescent="0.3">
      <c r="A63" s="451" t="s">
        <v>63</v>
      </c>
      <c r="B63" s="451"/>
      <c r="C63" s="451"/>
      <c r="D63" s="451"/>
      <c r="E63" s="451"/>
      <c r="F63" s="452" t="s">
        <v>619</v>
      </c>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452"/>
      <c r="AK63" s="452"/>
      <c r="AL63" s="452"/>
      <c r="AM63" s="452"/>
      <c r="AN63" s="452"/>
      <c r="AO63" s="452"/>
      <c r="AP63" s="452"/>
      <c r="AQ63" s="452"/>
      <c r="AR63" s="452"/>
      <c r="AS63" s="452"/>
      <c r="AT63" s="452"/>
      <c r="AU63" s="452"/>
      <c r="AV63" s="453">
        <v>13263000</v>
      </c>
      <c r="AW63" s="454"/>
      <c r="AX63" s="454"/>
      <c r="AY63" s="454"/>
      <c r="AZ63" s="454"/>
      <c r="BA63" s="454"/>
      <c r="BB63" s="454"/>
      <c r="BC63" s="454"/>
      <c r="BD63" s="454"/>
      <c r="BE63" s="454"/>
      <c r="BF63" s="454"/>
      <c r="BG63" s="454"/>
      <c r="BH63" s="454"/>
      <c r="BI63" s="454"/>
      <c r="BJ63" s="454"/>
      <c r="BK63" s="454"/>
      <c r="BL63" s="454"/>
      <c r="BM63" s="454"/>
      <c r="BN63" s="454"/>
      <c r="BO63" s="454"/>
      <c r="BP63" s="454"/>
      <c r="BQ63" s="454"/>
      <c r="BR63" s="454"/>
      <c r="BS63" s="454"/>
      <c r="BT63" s="454"/>
      <c r="BU63" s="454"/>
      <c r="BV63" s="454"/>
      <c r="BW63" s="454"/>
      <c r="BX63" s="454"/>
      <c r="BY63" s="454"/>
      <c r="BZ63" s="454"/>
      <c r="CA63" s="454"/>
      <c r="CB63" s="454"/>
      <c r="CC63" s="454"/>
      <c r="CD63" s="454"/>
      <c r="CE63" s="454"/>
      <c r="CF63" s="454"/>
      <c r="CG63" s="454"/>
      <c r="CH63" s="454"/>
      <c r="CI63" s="454"/>
      <c r="CJ63" s="454"/>
      <c r="CK63" s="454"/>
      <c r="CL63" s="454"/>
      <c r="CM63" s="454"/>
      <c r="CN63" s="454"/>
      <c r="CO63" s="454"/>
      <c r="CP63" s="454"/>
      <c r="CQ63" s="454"/>
      <c r="CR63" s="454"/>
      <c r="CS63" s="455"/>
    </row>
    <row r="64" spans="1:97" s="28" customFormat="1" ht="33.75" customHeight="1" x14ac:dyDescent="0.3">
      <c r="A64" s="451" t="s">
        <v>67</v>
      </c>
      <c r="B64" s="451"/>
      <c r="C64" s="451"/>
      <c r="D64" s="451"/>
      <c r="E64" s="451"/>
      <c r="F64" s="452" t="s">
        <v>617</v>
      </c>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3">
        <v>59136200</v>
      </c>
      <c r="AW64" s="454"/>
      <c r="AX64" s="454"/>
      <c r="AY64" s="454"/>
      <c r="AZ64" s="454"/>
      <c r="BA64" s="454"/>
      <c r="BB64" s="454"/>
      <c r="BC64" s="454"/>
      <c r="BD64" s="454"/>
      <c r="BE64" s="454"/>
      <c r="BF64" s="454"/>
      <c r="BG64" s="454"/>
      <c r="BH64" s="454"/>
      <c r="BI64" s="454"/>
      <c r="BJ64" s="454"/>
      <c r="BK64" s="454"/>
      <c r="BL64" s="454"/>
      <c r="BM64" s="454"/>
      <c r="BN64" s="454"/>
      <c r="BO64" s="454"/>
      <c r="BP64" s="454"/>
      <c r="BQ64" s="454"/>
      <c r="BR64" s="454"/>
      <c r="BS64" s="454"/>
      <c r="BT64" s="454"/>
      <c r="BU64" s="454"/>
      <c r="BV64" s="454"/>
      <c r="BW64" s="454"/>
      <c r="BX64" s="454"/>
      <c r="BY64" s="454"/>
      <c r="BZ64" s="454"/>
      <c r="CA64" s="454"/>
      <c r="CB64" s="454"/>
      <c r="CC64" s="454"/>
      <c r="CD64" s="454"/>
      <c r="CE64" s="454"/>
      <c r="CF64" s="454"/>
      <c r="CG64" s="454"/>
      <c r="CH64" s="454"/>
      <c r="CI64" s="454"/>
      <c r="CJ64" s="454"/>
      <c r="CK64" s="454"/>
      <c r="CL64" s="454"/>
      <c r="CM64" s="454"/>
      <c r="CN64" s="454"/>
      <c r="CO64" s="454"/>
      <c r="CP64" s="454"/>
      <c r="CQ64" s="454"/>
      <c r="CR64" s="454"/>
      <c r="CS64" s="455"/>
    </row>
    <row r="65" spans="1:97" s="28" customFormat="1" ht="46.5" customHeight="1" x14ac:dyDescent="0.3">
      <c r="A65" s="451" t="s">
        <v>68</v>
      </c>
      <c r="B65" s="451"/>
      <c r="C65" s="451"/>
      <c r="D65" s="451"/>
      <c r="E65" s="451"/>
      <c r="F65" s="452" t="s">
        <v>618</v>
      </c>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2"/>
      <c r="AR65" s="452"/>
      <c r="AS65" s="452"/>
      <c r="AT65" s="452"/>
      <c r="AU65" s="452"/>
      <c r="AV65" s="453">
        <v>1581000</v>
      </c>
      <c r="AW65" s="454"/>
      <c r="AX65" s="454"/>
      <c r="AY65" s="454"/>
      <c r="AZ65" s="454"/>
      <c r="BA65" s="454"/>
      <c r="BB65" s="454"/>
      <c r="BC65" s="454"/>
      <c r="BD65" s="454"/>
      <c r="BE65" s="454"/>
      <c r="BF65" s="454"/>
      <c r="BG65" s="454"/>
      <c r="BH65" s="454"/>
      <c r="BI65" s="454"/>
      <c r="BJ65" s="454"/>
      <c r="BK65" s="454"/>
      <c r="BL65" s="454"/>
      <c r="BM65" s="454"/>
      <c r="BN65" s="454"/>
      <c r="BO65" s="454"/>
      <c r="BP65" s="454"/>
      <c r="BQ65" s="454"/>
      <c r="BR65" s="454"/>
      <c r="BS65" s="454"/>
      <c r="BT65" s="454"/>
      <c r="BU65" s="454"/>
      <c r="BV65" s="454"/>
      <c r="BW65" s="454"/>
      <c r="BX65" s="454"/>
      <c r="BY65" s="454"/>
      <c r="BZ65" s="454"/>
      <c r="CA65" s="454"/>
      <c r="CB65" s="454"/>
      <c r="CC65" s="454"/>
      <c r="CD65" s="454"/>
      <c r="CE65" s="454"/>
      <c r="CF65" s="454"/>
      <c r="CG65" s="454"/>
      <c r="CH65" s="454"/>
      <c r="CI65" s="454"/>
      <c r="CJ65" s="454"/>
      <c r="CK65" s="454"/>
      <c r="CL65" s="454"/>
      <c r="CM65" s="454"/>
      <c r="CN65" s="454"/>
      <c r="CO65" s="454"/>
      <c r="CP65" s="454"/>
      <c r="CQ65" s="454"/>
      <c r="CR65" s="454"/>
      <c r="CS65" s="455"/>
    </row>
    <row r="66" spans="1:97" s="28" customFormat="1" ht="221.25" customHeight="1" x14ac:dyDescent="0.3">
      <c r="A66" s="451" t="s">
        <v>343</v>
      </c>
      <c r="B66" s="451"/>
      <c r="C66" s="451"/>
      <c r="D66" s="451"/>
      <c r="E66" s="451"/>
      <c r="F66" s="452" t="s">
        <v>620</v>
      </c>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2"/>
      <c r="AR66" s="452"/>
      <c r="AS66" s="452"/>
      <c r="AT66" s="452"/>
      <c r="AU66" s="452"/>
      <c r="AV66" s="453">
        <v>60104200</v>
      </c>
      <c r="AW66" s="454"/>
      <c r="AX66" s="454"/>
      <c r="AY66" s="454"/>
      <c r="AZ66" s="454"/>
      <c r="BA66" s="454"/>
      <c r="BB66" s="454"/>
      <c r="BC66" s="454"/>
      <c r="BD66" s="454"/>
      <c r="BE66" s="454"/>
      <c r="BF66" s="454"/>
      <c r="BG66" s="454"/>
      <c r="BH66" s="454"/>
      <c r="BI66" s="454"/>
      <c r="BJ66" s="454"/>
      <c r="BK66" s="454"/>
      <c r="BL66" s="454"/>
      <c r="BM66" s="454"/>
      <c r="BN66" s="454"/>
      <c r="BO66" s="454"/>
      <c r="BP66" s="454"/>
      <c r="BQ66" s="454"/>
      <c r="BR66" s="454"/>
      <c r="BS66" s="454"/>
      <c r="BT66" s="454"/>
      <c r="BU66" s="454"/>
      <c r="BV66" s="454"/>
      <c r="BW66" s="454"/>
      <c r="BX66" s="454"/>
      <c r="BY66" s="454"/>
      <c r="BZ66" s="454"/>
      <c r="CA66" s="454"/>
      <c r="CB66" s="454"/>
      <c r="CC66" s="454"/>
      <c r="CD66" s="454"/>
      <c r="CE66" s="454"/>
      <c r="CF66" s="454"/>
      <c r="CG66" s="454"/>
      <c r="CH66" s="454"/>
      <c r="CI66" s="454"/>
      <c r="CJ66" s="454"/>
      <c r="CK66" s="454"/>
      <c r="CL66" s="454"/>
      <c r="CM66" s="454"/>
      <c r="CN66" s="454"/>
      <c r="CO66" s="454"/>
      <c r="CP66" s="454"/>
      <c r="CQ66" s="454"/>
      <c r="CR66" s="454"/>
      <c r="CS66" s="455"/>
    </row>
    <row r="67" spans="1:97" s="28" customFormat="1" ht="65.25" customHeight="1" x14ac:dyDescent="0.3">
      <c r="A67" s="451" t="s">
        <v>344</v>
      </c>
      <c r="B67" s="451"/>
      <c r="C67" s="451"/>
      <c r="D67" s="451"/>
      <c r="E67" s="451"/>
      <c r="F67" s="452" t="s">
        <v>621</v>
      </c>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2"/>
      <c r="AR67" s="452"/>
      <c r="AS67" s="452"/>
      <c r="AT67" s="452"/>
      <c r="AU67" s="452"/>
      <c r="AV67" s="453">
        <v>35419100</v>
      </c>
      <c r="AW67" s="454"/>
      <c r="AX67" s="454"/>
      <c r="AY67" s="454"/>
      <c r="AZ67" s="454"/>
      <c r="BA67" s="454"/>
      <c r="BB67" s="454"/>
      <c r="BC67" s="454"/>
      <c r="BD67" s="454"/>
      <c r="BE67" s="454"/>
      <c r="BF67" s="454"/>
      <c r="BG67" s="454"/>
      <c r="BH67" s="454"/>
      <c r="BI67" s="454"/>
      <c r="BJ67" s="454"/>
      <c r="BK67" s="454"/>
      <c r="BL67" s="454"/>
      <c r="BM67" s="454"/>
      <c r="BN67" s="454"/>
      <c r="BO67" s="454"/>
      <c r="BP67" s="454"/>
      <c r="BQ67" s="454"/>
      <c r="BR67" s="454"/>
      <c r="BS67" s="454"/>
      <c r="BT67" s="454"/>
      <c r="BU67" s="454"/>
      <c r="BV67" s="454"/>
      <c r="BW67" s="454"/>
      <c r="BX67" s="454"/>
      <c r="BY67" s="454"/>
      <c r="BZ67" s="454"/>
      <c r="CA67" s="454"/>
      <c r="CB67" s="454"/>
      <c r="CC67" s="454"/>
      <c r="CD67" s="454"/>
      <c r="CE67" s="454"/>
      <c r="CF67" s="454"/>
      <c r="CG67" s="454"/>
      <c r="CH67" s="454"/>
      <c r="CI67" s="454"/>
      <c r="CJ67" s="454"/>
      <c r="CK67" s="454"/>
      <c r="CL67" s="454"/>
      <c r="CM67" s="454"/>
      <c r="CN67" s="454"/>
      <c r="CO67" s="454"/>
      <c r="CP67" s="454"/>
      <c r="CQ67" s="454"/>
      <c r="CR67" s="454"/>
      <c r="CS67" s="455"/>
    </row>
    <row r="68" spans="1:97" s="28" customFormat="1" ht="69" customHeight="1" x14ac:dyDescent="0.3">
      <c r="A68" s="451" t="s">
        <v>345</v>
      </c>
      <c r="B68" s="451"/>
      <c r="C68" s="451"/>
      <c r="D68" s="451"/>
      <c r="E68" s="451"/>
      <c r="F68" s="452" t="s">
        <v>622</v>
      </c>
      <c r="G68" s="452"/>
      <c r="H68" s="452"/>
      <c r="I68" s="452"/>
      <c r="J68" s="452"/>
      <c r="K68" s="452"/>
      <c r="L68" s="452"/>
      <c r="M68" s="452"/>
      <c r="N68" s="452"/>
      <c r="O68" s="452"/>
      <c r="P68" s="452"/>
      <c r="Q68" s="452"/>
      <c r="R68" s="452"/>
      <c r="S68" s="452"/>
      <c r="T68" s="452"/>
      <c r="U68" s="452"/>
      <c r="V68" s="452"/>
      <c r="W68" s="452"/>
      <c r="X68" s="452"/>
      <c r="Y68" s="452"/>
      <c r="Z68" s="452"/>
      <c r="AA68" s="452"/>
      <c r="AB68" s="452"/>
      <c r="AC68" s="452"/>
      <c r="AD68" s="452"/>
      <c r="AE68" s="452"/>
      <c r="AF68" s="452"/>
      <c r="AG68" s="452"/>
      <c r="AH68" s="452"/>
      <c r="AI68" s="452"/>
      <c r="AJ68" s="452"/>
      <c r="AK68" s="452"/>
      <c r="AL68" s="452"/>
      <c r="AM68" s="452"/>
      <c r="AN68" s="452"/>
      <c r="AO68" s="452"/>
      <c r="AP68" s="452"/>
      <c r="AQ68" s="452"/>
      <c r="AR68" s="452"/>
      <c r="AS68" s="452"/>
      <c r="AT68" s="452"/>
      <c r="AU68" s="452"/>
      <c r="AV68" s="453">
        <v>10000000</v>
      </c>
      <c r="AW68" s="454"/>
      <c r="AX68" s="454"/>
      <c r="AY68" s="454"/>
      <c r="AZ68" s="454"/>
      <c r="BA68" s="454"/>
      <c r="BB68" s="454"/>
      <c r="BC68" s="454"/>
      <c r="BD68" s="454"/>
      <c r="BE68" s="454"/>
      <c r="BF68" s="454"/>
      <c r="BG68" s="454"/>
      <c r="BH68" s="454"/>
      <c r="BI68" s="454"/>
      <c r="BJ68" s="454"/>
      <c r="BK68" s="454"/>
      <c r="BL68" s="454"/>
      <c r="BM68" s="454"/>
      <c r="BN68" s="454"/>
      <c r="BO68" s="454"/>
      <c r="BP68" s="454"/>
      <c r="BQ68" s="454"/>
      <c r="BR68" s="454"/>
      <c r="BS68" s="454"/>
      <c r="BT68" s="454"/>
      <c r="BU68" s="454"/>
      <c r="BV68" s="454"/>
      <c r="BW68" s="454"/>
      <c r="BX68" s="454"/>
      <c r="BY68" s="454"/>
      <c r="BZ68" s="454"/>
      <c r="CA68" s="454"/>
      <c r="CB68" s="454"/>
      <c r="CC68" s="454"/>
      <c r="CD68" s="454"/>
      <c r="CE68" s="454"/>
      <c r="CF68" s="454"/>
      <c r="CG68" s="454"/>
      <c r="CH68" s="454"/>
      <c r="CI68" s="454"/>
      <c r="CJ68" s="454"/>
      <c r="CK68" s="454"/>
      <c r="CL68" s="454"/>
      <c r="CM68" s="454"/>
      <c r="CN68" s="454"/>
      <c r="CO68" s="454"/>
      <c r="CP68" s="454"/>
      <c r="CQ68" s="454"/>
      <c r="CR68" s="454"/>
      <c r="CS68" s="455"/>
    </row>
    <row r="69" spans="1:97" s="28" customFormat="1" ht="40.5" customHeight="1" x14ac:dyDescent="0.3">
      <c r="A69" s="451" t="s">
        <v>346</v>
      </c>
      <c r="B69" s="451"/>
      <c r="C69" s="451"/>
      <c r="D69" s="451"/>
      <c r="E69" s="451"/>
      <c r="F69" s="452" t="s">
        <v>657</v>
      </c>
      <c r="G69" s="452"/>
      <c r="H69" s="452"/>
      <c r="I69" s="452"/>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3">
        <v>4317100</v>
      </c>
      <c r="AW69" s="454"/>
      <c r="AX69" s="454"/>
      <c r="AY69" s="454"/>
      <c r="AZ69" s="454"/>
      <c r="BA69" s="454"/>
      <c r="BB69" s="454"/>
      <c r="BC69" s="454"/>
      <c r="BD69" s="454"/>
      <c r="BE69" s="454"/>
      <c r="BF69" s="454"/>
      <c r="BG69" s="454"/>
      <c r="BH69" s="454"/>
      <c r="BI69" s="454"/>
      <c r="BJ69" s="454"/>
      <c r="BK69" s="454"/>
      <c r="BL69" s="454"/>
      <c r="BM69" s="454"/>
      <c r="BN69" s="454"/>
      <c r="BO69" s="454"/>
      <c r="BP69" s="454"/>
      <c r="BQ69" s="454"/>
      <c r="BR69" s="454"/>
      <c r="BS69" s="454"/>
      <c r="BT69" s="454"/>
      <c r="BU69" s="454"/>
      <c r="BV69" s="454"/>
      <c r="BW69" s="454"/>
      <c r="BX69" s="454"/>
      <c r="BY69" s="454"/>
      <c r="BZ69" s="454"/>
      <c r="CA69" s="454"/>
      <c r="CB69" s="454"/>
      <c r="CC69" s="454"/>
      <c r="CD69" s="454"/>
      <c r="CE69" s="454"/>
      <c r="CF69" s="454"/>
      <c r="CG69" s="454"/>
      <c r="CH69" s="454"/>
      <c r="CI69" s="454"/>
      <c r="CJ69" s="454"/>
      <c r="CK69" s="454"/>
      <c r="CL69" s="454"/>
      <c r="CM69" s="454"/>
      <c r="CN69" s="454"/>
      <c r="CO69" s="454"/>
      <c r="CP69" s="454"/>
      <c r="CQ69" s="454"/>
      <c r="CR69" s="454"/>
      <c r="CS69" s="455"/>
    </row>
    <row r="70" spans="1:97" s="28" customFormat="1" ht="15" customHeight="1" x14ac:dyDescent="0.3">
      <c r="A70" s="451"/>
      <c r="B70" s="451"/>
      <c r="C70" s="451"/>
      <c r="D70" s="451"/>
      <c r="E70" s="451"/>
      <c r="F70" s="482" t="s">
        <v>52</v>
      </c>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2"/>
      <c r="AK70" s="482"/>
      <c r="AL70" s="482"/>
      <c r="AM70" s="482"/>
      <c r="AN70" s="482"/>
      <c r="AO70" s="482"/>
      <c r="AP70" s="482"/>
      <c r="AQ70" s="482"/>
      <c r="AR70" s="482"/>
      <c r="AS70" s="482"/>
      <c r="AT70" s="482"/>
      <c r="AU70" s="483"/>
      <c r="AV70" s="467">
        <f>SUM(AV63:AV69)</f>
        <v>183820600</v>
      </c>
      <c r="AW70" s="468"/>
      <c r="AX70" s="468"/>
      <c r="AY70" s="468"/>
      <c r="AZ70" s="468"/>
      <c r="BA70" s="468"/>
      <c r="BB70" s="468"/>
      <c r="BC70" s="468"/>
      <c r="BD70" s="468"/>
      <c r="BE70" s="468"/>
      <c r="BF70" s="468"/>
      <c r="BG70" s="468"/>
      <c r="BH70" s="468"/>
      <c r="BI70" s="468"/>
      <c r="BJ70" s="468"/>
      <c r="BK70" s="468"/>
      <c r="BL70" s="468"/>
      <c r="BM70" s="468"/>
      <c r="BN70" s="468"/>
      <c r="BO70" s="468"/>
      <c r="BP70" s="468"/>
      <c r="BQ70" s="468"/>
      <c r="BR70" s="468"/>
      <c r="BS70" s="468"/>
      <c r="BT70" s="468"/>
      <c r="BU70" s="468"/>
      <c r="BV70" s="468"/>
      <c r="BW70" s="468"/>
      <c r="BX70" s="468"/>
      <c r="BY70" s="468"/>
      <c r="BZ70" s="468"/>
      <c r="CA70" s="468"/>
      <c r="CB70" s="468"/>
      <c r="CC70" s="468"/>
      <c r="CD70" s="468"/>
      <c r="CE70" s="468"/>
      <c r="CF70" s="468"/>
      <c r="CG70" s="468"/>
      <c r="CH70" s="468"/>
      <c r="CI70" s="468"/>
      <c r="CJ70" s="468"/>
      <c r="CK70" s="468"/>
      <c r="CL70" s="468"/>
      <c r="CM70" s="468"/>
      <c r="CN70" s="468"/>
      <c r="CO70" s="468"/>
      <c r="CP70" s="468"/>
      <c r="CQ70" s="468"/>
      <c r="CR70" s="468"/>
      <c r="CS70" s="469"/>
    </row>
    <row r="71" spans="1:97" s="28" customFormat="1" ht="15" customHeight="1" x14ac:dyDescent="0.3">
      <c r="A71" s="29"/>
      <c r="B71" s="29"/>
      <c r="C71" s="29"/>
      <c r="D71" s="29"/>
      <c r="E71" s="29"/>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row>
    <row r="72" spans="1:97" s="51" customFormat="1" ht="15" customHeight="1" x14ac:dyDescent="0.3">
      <c r="A72" s="479" t="s">
        <v>264</v>
      </c>
      <c r="B72" s="479"/>
      <c r="C72" s="479"/>
      <c r="D72" s="47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479"/>
      <c r="AM72" s="479"/>
      <c r="AN72" s="479"/>
      <c r="AO72" s="479"/>
      <c r="AP72" s="479"/>
      <c r="AQ72" s="479"/>
      <c r="AR72" s="479"/>
      <c r="AS72" s="479"/>
      <c r="AT72" s="479"/>
      <c r="AU72" s="479"/>
      <c r="AV72" s="479"/>
      <c r="AW72" s="479"/>
      <c r="AX72" s="479"/>
      <c r="AY72" s="479"/>
      <c r="AZ72" s="479"/>
      <c r="BA72" s="479"/>
      <c r="BB72" s="479"/>
      <c r="BC72" s="479"/>
      <c r="BD72" s="479"/>
      <c r="BE72" s="479"/>
      <c r="BF72" s="479"/>
      <c r="BG72" s="479"/>
      <c r="BH72" s="479"/>
      <c r="BI72" s="479"/>
      <c r="BJ72" s="479"/>
      <c r="BK72" s="479"/>
      <c r="BL72" s="479"/>
      <c r="BM72" s="479"/>
      <c r="BN72" s="479"/>
      <c r="BO72" s="479"/>
      <c r="BP72" s="479"/>
      <c r="BQ72" s="479"/>
      <c r="BR72" s="479"/>
      <c r="BS72" s="479"/>
      <c r="BT72" s="479"/>
      <c r="BU72" s="479"/>
      <c r="BV72" s="479"/>
      <c r="BW72" s="479"/>
      <c r="BX72" s="479"/>
      <c r="BY72" s="479"/>
      <c r="BZ72" s="479"/>
      <c r="CA72" s="479"/>
      <c r="CB72" s="479"/>
      <c r="CC72" s="479"/>
      <c r="CD72" s="479"/>
      <c r="CE72" s="479"/>
      <c r="CF72" s="479"/>
      <c r="CG72" s="479"/>
      <c r="CH72" s="479"/>
      <c r="CI72" s="479"/>
      <c r="CJ72" s="479"/>
      <c r="CK72" s="479"/>
      <c r="CL72" s="479"/>
      <c r="CM72" s="479"/>
      <c r="CN72" s="479"/>
      <c r="CO72" s="479"/>
      <c r="CP72" s="479"/>
      <c r="CQ72" s="479"/>
      <c r="CR72" s="479"/>
      <c r="CS72" s="479"/>
    </row>
    <row r="73" spans="1:97" s="32" customFormat="1" ht="6" customHeight="1" x14ac:dyDescent="0.3"/>
    <row r="74" spans="1:97" s="52" customFormat="1" ht="15.6" x14ac:dyDescent="0.3">
      <c r="A74" s="479" t="s">
        <v>232</v>
      </c>
      <c r="B74" s="479"/>
      <c r="C74" s="479"/>
      <c r="D74" s="479"/>
      <c r="E74" s="479"/>
      <c r="F74" s="479"/>
      <c r="G74" s="479"/>
      <c r="H74" s="479"/>
      <c r="I74" s="479"/>
      <c r="J74" s="479"/>
      <c r="K74" s="479"/>
      <c r="L74" s="479"/>
      <c r="M74" s="479"/>
      <c r="N74" s="479"/>
      <c r="O74" s="479"/>
      <c r="P74" s="479"/>
      <c r="Q74" s="479"/>
      <c r="R74" s="479"/>
      <c r="S74" s="479"/>
      <c r="T74" s="479"/>
      <c r="U74" s="479"/>
      <c r="V74" s="479"/>
      <c r="W74" s="479"/>
      <c r="X74" s="479"/>
      <c r="Y74" s="479"/>
      <c r="Z74" s="479"/>
      <c r="AA74" s="479"/>
      <c r="AB74" s="479"/>
      <c r="AC74" s="479"/>
      <c r="AD74" s="479"/>
      <c r="AE74" s="479"/>
      <c r="AF74" s="479"/>
      <c r="AG74" s="479"/>
      <c r="AH74" s="479"/>
      <c r="AI74" s="479"/>
      <c r="AJ74" s="479"/>
      <c r="AK74" s="479"/>
      <c r="AL74" s="479"/>
      <c r="AM74" s="479"/>
      <c r="AN74" s="479"/>
      <c r="AO74" s="479"/>
      <c r="AP74" s="479"/>
      <c r="AQ74" s="485"/>
      <c r="AR74" s="485"/>
      <c r="AS74" s="485"/>
      <c r="AT74" s="485"/>
      <c r="AU74" s="485"/>
      <c r="AV74" s="485"/>
      <c r="AW74" s="485"/>
      <c r="AX74" s="485"/>
      <c r="AY74" s="485"/>
      <c r="AZ74" s="485"/>
      <c r="BA74" s="485"/>
      <c r="BB74" s="485"/>
      <c r="BC74" s="485"/>
      <c r="BD74" s="485"/>
      <c r="BE74" s="485"/>
      <c r="BF74" s="485"/>
      <c r="BG74" s="485"/>
      <c r="BH74" s="485"/>
      <c r="BI74" s="485"/>
      <c r="BJ74" s="485"/>
      <c r="BK74" s="485"/>
      <c r="BL74" s="485"/>
      <c r="BM74" s="485"/>
      <c r="BN74" s="485"/>
      <c r="BO74" s="485"/>
      <c r="BP74" s="485"/>
      <c r="BQ74" s="485"/>
      <c r="BR74" s="485"/>
      <c r="BS74" s="485"/>
      <c r="BT74" s="485"/>
      <c r="BU74" s="485"/>
      <c r="BV74" s="485"/>
      <c r="BW74" s="485"/>
      <c r="BX74" s="485"/>
      <c r="BY74" s="485"/>
      <c r="BZ74" s="485"/>
      <c r="CA74" s="485"/>
      <c r="CB74" s="485"/>
      <c r="CC74" s="485"/>
      <c r="CD74" s="485"/>
      <c r="CE74" s="485"/>
      <c r="CF74" s="485"/>
      <c r="CG74" s="485"/>
      <c r="CH74" s="485"/>
      <c r="CI74" s="485"/>
      <c r="CJ74" s="485"/>
      <c r="CK74" s="485"/>
      <c r="CL74" s="485"/>
      <c r="CM74" s="485"/>
      <c r="CN74" s="485"/>
      <c r="CO74" s="485"/>
      <c r="CP74" s="485"/>
      <c r="CQ74" s="485"/>
      <c r="CR74" s="485"/>
      <c r="CS74" s="485"/>
    </row>
    <row r="75" spans="1:97" s="52" customFormat="1"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5"/>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row>
    <row r="76" spans="1:97" s="26" customFormat="1" ht="60" customHeight="1" x14ac:dyDescent="0.3">
      <c r="A76" s="484" t="s">
        <v>229</v>
      </c>
      <c r="B76" s="484"/>
      <c r="C76" s="484"/>
      <c r="D76" s="484"/>
      <c r="E76" s="484"/>
      <c r="F76" s="495" t="s">
        <v>0</v>
      </c>
      <c r="G76" s="496"/>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7"/>
      <c r="AM76" s="495" t="s">
        <v>171</v>
      </c>
      <c r="AN76" s="496"/>
      <c r="AO76" s="496"/>
      <c r="AP76" s="496"/>
      <c r="AQ76" s="496"/>
      <c r="AR76" s="496"/>
      <c r="AS76" s="496"/>
      <c r="AT76" s="496"/>
      <c r="AU76" s="497"/>
      <c r="AV76" s="473" t="s">
        <v>270</v>
      </c>
      <c r="AW76" s="474"/>
      <c r="AX76" s="474"/>
      <c r="AY76" s="474"/>
      <c r="AZ76" s="474"/>
      <c r="BA76" s="474"/>
      <c r="BB76" s="474"/>
      <c r="BC76" s="474"/>
      <c r="BD76" s="474"/>
      <c r="BE76" s="474"/>
      <c r="BF76" s="474"/>
      <c r="BG76" s="474"/>
      <c r="BH76" s="474"/>
      <c r="BI76" s="474"/>
      <c r="BJ76" s="474"/>
      <c r="BK76" s="474"/>
      <c r="BL76" s="475"/>
      <c r="BM76" s="473" t="s">
        <v>269</v>
      </c>
      <c r="BN76" s="474"/>
      <c r="BO76" s="474"/>
      <c r="BP76" s="474"/>
      <c r="BQ76" s="474"/>
      <c r="BR76" s="474"/>
      <c r="BS76" s="474"/>
      <c r="BT76" s="474"/>
      <c r="BU76" s="474"/>
      <c r="BV76" s="474"/>
      <c r="BW76" s="474"/>
      <c r="BX76" s="474"/>
      <c r="BY76" s="474"/>
      <c r="BZ76" s="474"/>
      <c r="CA76" s="474"/>
      <c r="CB76" s="474"/>
      <c r="CC76" s="475"/>
      <c r="CD76" s="473" t="s">
        <v>211</v>
      </c>
      <c r="CE76" s="474"/>
      <c r="CF76" s="474"/>
      <c r="CG76" s="474"/>
      <c r="CH76" s="474"/>
      <c r="CI76" s="474"/>
      <c r="CJ76" s="474"/>
      <c r="CK76" s="474"/>
      <c r="CL76" s="474"/>
      <c r="CM76" s="474"/>
      <c r="CN76" s="474"/>
      <c r="CO76" s="474"/>
      <c r="CP76" s="474"/>
      <c r="CQ76" s="474"/>
      <c r="CR76" s="474"/>
      <c r="CS76" s="475"/>
    </row>
    <row r="77" spans="1:97" s="27" customFormat="1" x14ac:dyDescent="0.3">
      <c r="A77" s="481">
        <v>1</v>
      </c>
      <c r="B77" s="481"/>
      <c r="C77" s="481"/>
      <c r="D77" s="481"/>
      <c r="E77" s="481"/>
      <c r="F77" s="461">
        <v>2</v>
      </c>
      <c r="G77" s="462"/>
      <c r="H77" s="462"/>
      <c r="I77" s="462"/>
      <c r="J77" s="462"/>
      <c r="K77" s="462"/>
      <c r="L77" s="462"/>
      <c r="M77" s="462"/>
      <c r="N77" s="462"/>
      <c r="O77" s="462"/>
      <c r="P77" s="462"/>
      <c r="Q77" s="462"/>
      <c r="R77" s="462"/>
      <c r="S77" s="462"/>
      <c r="T77" s="462"/>
      <c r="U77" s="462"/>
      <c r="V77" s="462"/>
      <c r="W77" s="462"/>
      <c r="X77" s="462"/>
      <c r="Y77" s="462"/>
      <c r="Z77" s="462"/>
      <c r="AA77" s="462"/>
      <c r="AB77" s="462"/>
      <c r="AC77" s="462"/>
      <c r="AD77" s="462"/>
      <c r="AE77" s="462"/>
      <c r="AF77" s="462"/>
      <c r="AG77" s="462"/>
      <c r="AH77" s="462"/>
      <c r="AI77" s="462"/>
      <c r="AJ77" s="462"/>
      <c r="AK77" s="462"/>
      <c r="AL77" s="463"/>
      <c r="AM77" s="461">
        <v>3</v>
      </c>
      <c r="AN77" s="462"/>
      <c r="AO77" s="462"/>
      <c r="AP77" s="462"/>
      <c r="AQ77" s="462"/>
      <c r="AR77" s="462"/>
      <c r="AS77" s="462"/>
      <c r="AT77" s="462"/>
      <c r="AU77" s="463"/>
      <c r="AV77" s="481">
        <v>4</v>
      </c>
      <c r="AW77" s="481"/>
      <c r="AX77" s="481"/>
      <c r="AY77" s="481"/>
      <c r="AZ77" s="481"/>
      <c r="BA77" s="481"/>
      <c r="BB77" s="481"/>
      <c r="BC77" s="481"/>
      <c r="BD77" s="481"/>
      <c r="BE77" s="481"/>
      <c r="BF77" s="481"/>
      <c r="BG77" s="481"/>
      <c r="BH77" s="481"/>
      <c r="BI77" s="481"/>
      <c r="BJ77" s="481"/>
      <c r="BK77" s="481"/>
      <c r="BL77" s="481"/>
      <c r="BM77" s="481">
        <v>5</v>
      </c>
      <c r="BN77" s="481"/>
      <c r="BO77" s="481"/>
      <c r="BP77" s="481"/>
      <c r="BQ77" s="481"/>
      <c r="BR77" s="481"/>
      <c r="BS77" s="481"/>
      <c r="BT77" s="481"/>
      <c r="BU77" s="481"/>
      <c r="BV77" s="481"/>
      <c r="BW77" s="481"/>
      <c r="BX77" s="481"/>
      <c r="BY77" s="481"/>
      <c r="BZ77" s="481"/>
      <c r="CA77" s="481"/>
      <c r="CB77" s="481"/>
      <c r="CC77" s="481"/>
      <c r="CD77" s="481">
        <v>6</v>
      </c>
      <c r="CE77" s="481"/>
      <c r="CF77" s="481"/>
      <c r="CG77" s="481"/>
      <c r="CH77" s="481"/>
      <c r="CI77" s="481"/>
      <c r="CJ77" s="481"/>
      <c r="CK77" s="481"/>
      <c r="CL77" s="481"/>
      <c r="CM77" s="481"/>
      <c r="CN77" s="481"/>
      <c r="CO77" s="481"/>
      <c r="CP77" s="481"/>
      <c r="CQ77" s="481"/>
      <c r="CR77" s="481"/>
      <c r="CS77" s="481"/>
    </row>
    <row r="78" spans="1:97" s="28" customFormat="1" ht="15" customHeight="1" x14ac:dyDescent="0.3">
      <c r="A78" s="451"/>
      <c r="B78" s="451"/>
      <c r="C78" s="451"/>
      <c r="D78" s="451"/>
      <c r="E78" s="451"/>
      <c r="F78" s="495"/>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497"/>
      <c r="AM78" s="495"/>
      <c r="AN78" s="496"/>
      <c r="AO78" s="496"/>
      <c r="AP78" s="496"/>
      <c r="AQ78" s="496"/>
      <c r="AR78" s="496"/>
      <c r="AS78" s="496"/>
      <c r="AT78" s="496"/>
      <c r="AU78" s="497"/>
      <c r="AV78" s="494"/>
      <c r="AW78" s="494"/>
      <c r="AX78" s="494"/>
      <c r="AY78" s="494"/>
      <c r="AZ78" s="494"/>
      <c r="BA78" s="494"/>
      <c r="BB78" s="494"/>
      <c r="BC78" s="494"/>
      <c r="BD78" s="494"/>
      <c r="BE78" s="494"/>
      <c r="BF78" s="494"/>
      <c r="BG78" s="494"/>
      <c r="BH78" s="494"/>
      <c r="BI78" s="494"/>
      <c r="BJ78" s="494"/>
      <c r="BK78" s="494"/>
      <c r="BL78" s="494"/>
      <c r="BM78" s="494"/>
      <c r="BN78" s="494"/>
      <c r="BO78" s="494"/>
      <c r="BP78" s="494"/>
      <c r="BQ78" s="494"/>
      <c r="BR78" s="494"/>
      <c r="BS78" s="494"/>
      <c r="BT78" s="494"/>
      <c r="BU78" s="494"/>
      <c r="BV78" s="494"/>
      <c r="BW78" s="494"/>
      <c r="BX78" s="494"/>
      <c r="BY78" s="494"/>
      <c r="BZ78" s="494"/>
      <c r="CA78" s="494"/>
      <c r="CB78" s="494"/>
      <c r="CC78" s="494"/>
      <c r="CD78" s="494"/>
      <c r="CE78" s="494"/>
      <c r="CF78" s="494"/>
      <c r="CG78" s="494"/>
      <c r="CH78" s="494"/>
      <c r="CI78" s="494"/>
      <c r="CJ78" s="494"/>
      <c r="CK78" s="494"/>
      <c r="CL78" s="494"/>
      <c r="CM78" s="494"/>
      <c r="CN78" s="494"/>
      <c r="CO78" s="494"/>
      <c r="CP78" s="494"/>
      <c r="CQ78" s="494"/>
      <c r="CR78" s="494"/>
      <c r="CS78" s="494"/>
    </row>
    <row r="79" spans="1:97" s="28" customFormat="1" ht="15" customHeight="1" x14ac:dyDescent="0.3">
      <c r="A79" s="451"/>
      <c r="B79" s="451"/>
      <c r="C79" s="451"/>
      <c r="D79" s="451"/>
      <c r="E79" s="451"/>
      <c r="F79" s="495"/>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7"/>
      <c r="AM79" s="495"/>
      <c r="AN79" s="496"/>
      <c r="AO79" s="496"/>
      <c r="AP79" s="496"/>
      <c r="AQ79" s="496"/>
      <c r="AR79" s="496"/>
      <c r="AS79" s="496"/>
      <c r="AT79" s="496"/>
      <c r="AU79" s="497"/>
      <c r="AV79" s="494"/>
      <c r="AW79" s="494"/>
      <c r="AX79" s="494"/>
      <c r="AY79" s="494"/>
      <c r="AZ79" s="494"/>
      <c r="BA79" s="494"/>
      <c r="BB79" s="494"/>
      <c r="BC79" s="494"/>
      <c r="BD79" s="494"/>
      <c r="BE79" s="494"/>
      <c r="BF79" s="494"/>
      <c r="BG79" s="494"/>
      <c r="BH79" s="494"/>
      <c r="BI79" s="494"/>
      <c r="BJ79" s="494"/>
      <c r="BK79" s="494"/>
      <c r="BL79" s="494"/>
      <c r="BM79" s="494"/>
      <c r="BN79" s="494"/>
      <c r="BO79" s="494"/>
      <c r="BP79" s="494"/>
      <c r="BQ79" s="494"/>
      <c r="BR79" s="494"/>
      <c r="BS79" s="494"/>
      <c r="BT79" s="494"/>
      <c r="BU79" s="494"/>
      <c r="BV79" s="494"/>
      <c r="BW79" s="494"/>
      <c r="BX79" s="494"/>
      <c r="BY79" s="494"/>
      <c r="BZ79" s="494"/>
      <c r="CA79" s="494"/>
      <c r="CB79" s="494"/>
      <c r="CC79" s="494"/>
      <c r="CD79" s="494"/>
      <c r="CE79" s="494"/>
      <c r="CF79" s="494"/>
      <c r="CG79" s="494"/>
      <c r="CH79" s="494"/>
      <c r="CI79" s="494"/>
      <c r="CJ79" s="494"/>
      <c r="CK79" s="494"/>
      <c r="CL79" s="494"/>
      <c r="CM79" s="494"/>
      <c r="CN79" s="494"/>
      <c r="CO79" s="494"/>
      <c r="CP79" s="494"/>
      <c r="CQ79" s="494"/>
      <c r="CR79" s="494"/>
      <c r="CS79" s="494"/>
    </row>
    <row r="80" spans="1:97" s="28" customFormat="1" ht="15" customHeight="1" x14ac:dyDescent="0.3">
      <c r="A80" s="451"/>
      <c r="B80" s="451"/>
      <c r="C80" s="451"/>
      <c r="D80" s="451"/>
      <c r="E80" s="451"/>
      <c r="F80" s="482" t="s">
        <v>52</v>
      </c>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c r="AN80" s="482"/>
      <c r="AO80" s="482"/>
      <c r="AP80" s="482"/>
      <c r="AQ80" s="482"/>
      <c r="AR80" s="482"/>
      <c r="AS80" s="482"/>
      <c r="AT80" s="482"/>
      <c r="AU80" s="483"/>
      <c r="AV80" s="494" t="s">
        <v>4</v>
      </c>
      <c r="AW80" s="494"/>
      <c r="AX80" s="494"/>
      <c r="AY80" s="494"/>
      <c r="AZ80" s="494"/>
      <c r="BA80" s="494"/>
      <c r="BB80" s="494"/>
      <c r="BC80" s="494"/>
      <c r="BD80" s="494"/>
      <c r="BE80" s="494"/>
      <c r="BF80" s="494"/>
      <c r="BG80" s="494"/>
      <c r="BH80" s="494"/>
      <c r="BI80" s="494"/>
      <c r="BJ80" s="494"/>
      <c r="BK80" s="494"/>
      <c r="BL80" s="494"/>
      <c r="BM80" s="494" t="s">
        <v>4</v>
      </c>
      <c r="BN80" s="494"/>
      <c r="BO80" s="494"/>
      <c r="BP80" s="494"/>
      <c r="BQ80" s="494"/>
      <c r="BR80" s="494"/>
      <c r="BS80" s="494"/>
      <c r="BT80" s="494"/>
      <c r="BU80" s="494"/>
      <c r="BV80" s="494"/>
      <c r="BW80" s="494"/>
      <c r="BX80" s="494"/>
      <c r="BY80" s="494"/>
      <c r="BZ80" s="494"/>
      <c r="CA80" s="494"/>
      <c r="CB80" s="494"/>
      <c r="CC80" s="494"/>
      <c r="CD80" s="494"/>
      <c r="CE80" s="494"/>
      <c r="CF80" s="494"/>
      <c r="CG80" s="494"/>
      <c r="CH80" s="494"/>
      <c r="CI80" s="494"/>
      <c r="CJ80" s="494"/>
      <c r="CK80" s="494"/>
      <c r="CL80" s="494"/>
      <c r="CM80" s="494"/>
      <c r="CN80" s="494"/>
      <c r="CO80" s="494"/>
      <c r="CP80" s="494"/>
      <c r="CQ80" s="494"/>
      <c r="CR80" s="494"/>
      <c r="CS80" s="494"/>
    </row>
    <row r="82" spans="1:107" s="34" customFormat="1" ht="15" customHeight="1" x14ac:dyDescent="0.3">
      <c r="A82" s="479" t="s">
        <v>265</v>
      </c>
      <c r="B82" s="479"/>
      <c r="C82" s="479"/>
      <c r="D82" s="479"/>
      <c r="E82" s="479"/>
      <c r="F82" s="479"/>
      <c r="G82" s="479"/>
      <c r="H82" s="479"/>
      <c r="I82" s="479"/>
      <c r="J82" s="479"/>
      <c r="K82" s="479"/>
      <c r="L82" s="479"/>
      <c r="M82" s="479"/>
      <c r="N82" s="479"/>
      <c r="O82" s="479"/>
      <c r="P82" s="479"/>
      <c r="Q82" s="479"/>
      <c r="R82" s="479"/>
      <c r="S82" s="479"/>
      <c r="T82" s="479"/>
      <c r="U82" s="479"/>
      <c r="V82" s="479"/>
      <c r="W82" s="479"/>
      <c r="X82" s="479"/>
      <c r="Y82" s="479"/>
      <c r="Z82" s="479"/>
      <c r="AA82" s="479"/>
      <c r="AB82" s="479"/>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79"/>
      <c r="AY82" s="479"/>
      <c r="AZ82" s="479"/>
      <c r="BA82" s="479"/>
      <c r="BB82" s="479"/>
      <c r="BC82" s="479"/>
      <c r="BD82" s="479"/>
      <c r="BE82" s="479"/>
      <c r="BF82" s="479"/>
      <c r="BG82" s="479"/>
      <c r="BH82" s="479"/>
      <c r="BI82" s="479"/>
      <c r="BJ82" s="479"/>
      <c r="BK82" s="479"/>
      <c r="BL82" s="479"/>
      <c r="BM82" s="479"/>
      <c r="BN82" s="479"/>
      <c r="BO82" s="479"/>
      <c r="BP82" s="479"/>
      <c r="BQ82" s="479"/>
      <c r="BR82" s="479"/>
      <c r="BS82" s="479"/>
      <c r="BT82" s="479"/>
      <c r="BU82" s="479"/>
      <c r="BV82" s="479"/>
      <c r="BW82" s="479"/>
      <c r="BX82" s="479"/>
      <c r="BY82" s="479"/>
      <c r="BZ82" s="479"/>
      <c r="CA82" s="479"/>
      <c r="CB82" s="479"/>
      <c r="CC82" s="479"/>
      <c r="CD82" s="479"/>
      <c r="CE82" s="479"/>
      <c r="CF82" s="479"/>
      <c r="CG82" s="479"/>
      <c r="CH82" s="479"/>
      <c r="CI82" s="479"/>
      <c r="CJ82" s="479"/>
      <c r="CK82" s="479"/>
      <c r="CL82" s="479"/>
      <c r="CM82" s="479"/>
      <c r="CN82" s="479"/>
      <c r="CO82" s="479"/>
      <c r="CP82" s="479"/>
      <c r="CQ82" s="479"/>
      <c r="CR82" s="479"/>
      <c r="CS82" s="479"/>
    </row>
    <row r="83" spans="1:107" s="39" customFormat="1" ht="6" customHeight="1" x14ac:dyDescent="0.3"/>
    <row r="84" spans="1:107" s="34" customFormat="1" ht="30.75" customHeight="1" x14ac:dyDescent="0.3">
      <c r="A84" s="464" t="s">
        <v>230</v>
      </c>
      <c r="B84" s="464"/>
      <c r="C84" s="464"/>
      <c r="D84" s="464"/>
      <c r="E84" s="464"/>
      <c r="F84" s="464"/>
      <c r="G84" s="464"/>
      <c r="H84" s="464"/>
      <c r="I84" s="464"/>
      <c r="J84" s="464"/>
      <c r="K84" s="464"/>
      <c r="L84" s="464"/>
      <c r="M84" s="464"/>
      <c r="N84" s="464"/>
      <c r="O84" s="464"/>
      <c r="P84" s="464"/>
      <c r="Q84" s="464"/>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5"/>
      <c r="AW84" s="465"/>
      <c r="AX84" s="465"/>
      <c r="AY84" s="465"/>
      <c r="AZ84" s="465"/>
      <c r="BA84" s="465"/>
      <c r="BB84" s="465"/>
      <c r="BC84" s="465"/>
      <c r="BD84" s="465"/>
      <c r="BE84" s="465"/>
      <c r="BF84" s="465"/>
      <c r="BG84" s="465"/>
      <c r="BH84" s="465"/>
      <c r="BI84" s="465"/>
      <c r="BJ84" s="465"/>
      <c r="BK84" s="465"/>
      <c r="BL84" s="465"/>
      <c r="BM84" s="465"/>
      <c r="BN84" s="465"/>
      <c r="BO84" s="465"/>
      <c r="BP84" s="465"/>
      <c r="BQ84" s="465"/>
      <c r="BR84" s="465"/>
      <c r="BS84" s="465"/>
      <c r="BT84" s="465"/>
      <c r="BU84" s="465"/>
      <c r="BV84" s="465"/>
      <c r="BW84" s="465"/>
      <c r="BX84" s="465"/>
      <c r="BY84" s="465"/>
      <c r="BZ84" s="465"/>
      <c r="CA84" s="465"/>
      <c r="CB84" s="465"/>
      <c r="CC84" s="465"/>
      <c r="CD84" s="465"/>
      <c r="CE84" s="465"/>
      <c r="CF84" s="465"/>
      <c r="CG84" s="465"/>
      <c r="CH84" s="465"/>
      <c r="CI84" s="465"/>
      <c r="CJ84" s="465"/>
      <c r="CK84" s="465"/>
      <c r="CL84" s="465"/>
      <c r="CM84" s="465"/>
      <c r="CN84" s="465"/>
      <c r="CO84" s="465"/>
      <c r="CP84" s="465"/>
      <c r="CQ84" s="465"/>
      <c r="CR84" s="465"/>
      <c r="CS84" s="465"/>
    </row>
    <row r="85" spans="1:107" s="34" customFormat="1" ht="10.5" customHeight="1" x14ac:dyDescent="0.3">
      <c r="A85" s="51"/>
      <c r="B85" s="51"/>
      <c r="C85" s="51"/>
      <c r="D85" s="51"/>
      <c r="E85" s="51"/>
      <c r="F85" s="51"/>
      <c r="G85" s="51"/>
      <c r="H85" s="51"/>
      <c r="I85" s="51"/>
      <c r="J85" s="51"/>
      <c r="K85" s="51"/>
      <c r="L85" s="51"/>
      <c r="M85" s="51"/>
      <c r="N85" s="51"/>
      <c r="O85" s="51"/>
      <c r="P85" s="51"/>
      <c r="Q85" s="51"/>
      <c r="R85" s="51"/>
      <c r="S85" s="51"/>
      <c r="T85" s="51"/>
      <c r="U85" s="51"/>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row>
    <row r="86" spans="1:107" s="45" customFormat="1" ht="28.5" customHeight="1" x14ac:dyDescent="0.3">
      <c r="A86" s="473" t="s">
        <v>45</v>
      </c>
      <c r="B86" s="474"/>
      <c r="C86" s="474"/>
      <c r="D86" s="474"/>
      <c r="E86" s="475"/>
      <c r="F86" s="473" t="s">
        <v>0</v>
      </c>
      <c r="G86" s="474"/>
      <c r="H86" s="474"/>
      <c r="I86" s="474"/>
      <c r="J86" s="474"/>
      <c r="K86" s="474"/>
      <c r="L86" s="474"/>
      <c r="M86" s="474"/>
      <c r="N86" s="474"/>
      <c r="O86" s="474"/>
      <c r="P86" s="474"/>
      <c r="Q86" s="474"/>
      <c r="R86" s="474"/>
      <c r="S86" s="474"/>
      <c r="T86" s="474"/>
      <c r="U86" s="474"/>
      <c r="V86" s="474"/>
      <c r="W86" s="474"/>
      <c r="X86" s="474"/>
      <c r="Y86" s="474"/>
      <c r="Z86" s="474"/>
      <c r="AA86" s="474"/>
      <c r="AB86" s="474"/>
      <c r="AC86" s="474"/>
      <c r="AD86" s="474"/>
      <c r="AE86" s="474"/>
      <c r="AF86" s="474"/>
      <c r="AG86" s="474"/>
      <c r="AH86" s="474"/>
      <c r="AI86" s="474"/>
      <c r="AJ86" s="474"/>
      <c r="AK86" s="474"/>
      <c r="AL86" s="474"/>
      <c r="AM86" s="474"/>
      <c r="AN86" s="474"/>
      <c r="AO86" s="474"/>
      <c r="AP86" s="474"/>
      <c r="AQ86" s="474"/>
      <c r="AR86" s="474"/>
      <c r="AS86" s="474"/>
      <c r="AT86" s="474"/>
      <c r="AU86" s="475"/>
      <c r="AV86" s="484" t="s">
        <v>211</v>
      </c>
      <c r="AW86" s="484"/>
      <c r="AX86" s="484"/>
      <c r="AY86" s="484"/>
      <c r="AZ86" s="484"/>
      <c r="BA86" s="484"/>
      <c r="BB86" s="484"/>
      <c r="BC86" s="484"/>
      <c r="BD86" s="484"/>
      <c r="BE86" s="484"/>
      <c r="BF86" s="484"/>
      <c r="BG86" s="484"/>
      <c r="BH86" s="484"/>
      <c r="BI86" s="484"/>
      <c r="BJ86" s="484"/>
      <c r="BK86" s="484"/>
      <c r="BL86" s="484"/>
      <c r="BM86" s="484"/>
      <c r="BN86" s="484"/>
      <c r="BO86" s="484"/>
      <c r="BP86" s="484"/>
      <c r="BQ86" s="484"/>
      <c r="BR86" s="484"/>
      <c r="BS86" s="484"/>
      <c r="BT86" s="484"/>
      <c r="BU86" s="484"/>
      <c r="BV86" s="484"/>
      <c r="BW86" s="484"/>
      <c r="BX86" s="484"/>
      <c r="BY86" s="484"/>
      <c r="BZ86" s="484"/>
      <c r="CA86" s="484"/>
      <c r="CB86" s="484"/>
      <c r="CC86" s="484"/>
      <c r="CD86" s="484"/>
      <c r="CE86" s="484"/>
      <c r="CF86" s="484"/>
      <c r="CG86" s="484"/>
      <c r="CH86" s="484"/>
      <c r="CI86" s="484"/>
      <c r="CJ86" s="484"/>
      <c r="CK86" s="484"/>
      <c r="CL86" s="484"/>
      <c r="CM86" s="484"/>
      <c r="CN86" s="484"/>
      <c r="CO86" s="484"/>
      <c r="CP86" s="484"/>
      <c r="CQ86" s="484"/>
      <c r="CR86" s="484"/>
      <c r="CS86" s="484"/>
      <c r="DC86" s="34"/>
    </row>
    <row r="87" spans="1:107" s="46" customFormat="1" x14ac:dyDescent="0.3">
      <c r="A87" s="481">
        <v>1</v>
      </c>
      <c r="B87" s="481"/>
      <c r="C87" s="481"/>
      <c r="D87" s="481"/>
      <c r="E87" s="481"/>
      <c r="F87" s="481">
        <v>2</v>
      </c>
      <c r="G87" s="481"/>
      <c r="H87" s="481"/>
      <c r="I87" s="481"/>
      <c r="J87" s="481"/>
      <c r="K87" s="481"/>
      <c r="L87" s="481"/>
      <c r="M87" s="481"/>
      <c r="N87" s="481"/>
      <c r="O87" s="481"/>
      <c r="P87" s="481"/>
      <c r="Q87" s="481"/>
      <c r="R87" s="481"/>
      <c r="S87" s="481"/>
      <c r="T87" s="481"/>
      <c r="U87" s="481"/>
      <c r="V87" s="481"/>
      <c r="W87" s="481"/>
      <c r="X87" s="481"/>
      <c r="Y87" s="481"/>
      <c r="Z87" s="481"/>
      <c r="AA87" s="481"/>
      <c r="AB87" s="481"/>
      <c r="AC87" s="481"/>
      <c r="AD87" s="481"/>
      <c r="AE87" s="481"/>
      <c r="AF87" s="481"/>
      <c r="AG87" s="481"/>
      <c r="AH87" s="481"/>
      <c r="AI87" s="481"/>
      <c r="AJ87" s="481"/>
      <c r="AK87" s="481"/>
      <c r="AL87" s="481"/>
      <c r="AM87" s="481"/>
      <c r="AN87" s="481"/>
      <c r="AO87" s="481"/>
      <c r="AP87" s="481"/>
      <c r="AQ87" s="481"/>
      <c r="AR87" s="481"/>
      <c r="AS87" s="481"/>
      <c r="AT87" s="481"/>
      <c r="AU87" s="481"/>
      <c r="AV87" s="461">
        <v>3</v>
      </c>
      <c r="AW87" s="462"/>
      <c r="AX87" s="462"/>
      <c r="AY87" s="462"/>
      <c r="AZ87" s="462"/>
      <c r="BA87" s="462"/>
      <c r="BB87" s="462"/>
      <c r="BC87" s="462"/>
      <c r="BD87" s="462"/>
      <c r="BE87" s="462"/>
      <c r="BF87" s="462"/>
      <c r="BG87" s="462"/>
      <c r="BH87" s="462"/>
      <c r="BI87" s="462"/>
      <c r="BJ87" s="462"/>
      <c r="BK87" s="462"/>
      <c r="BL87" s="462"/>
      <c r="BM87" s="462"/>
      <c r="BN87" s="462"/>
      <c r="BO87" s="462"/>
      <c r="BP87" s="462"/>
      <c r="BQ87" s="462"/>
      <c r="BR87" s="462"/>
      <c r="BS87" s="462"/>
      <c r="BT87" s="462"/>
      <c r="BU87" s="462"/>
      <c r="BV87" s="462"/>
      <c r="BW87" s="462"/>
      <c r="BX87" s="462"/>
      <c r="BY87" s="462"/>
      <c r="BZ87" s="462"/>
      <c r="CA87" s="462"/>
      <c r="CB87" s="462"/>
      <c r="CC87" s="462"/>
      <c r="CD87" s="462"/>
      <c r="CE87" s="462"/>
      <c r="CF87" s="462"/>
      <c r="CG87" s="462"/>
      <c r="CH87" s="462"/>
      <c r="CI87" s="462"/>
      <c r="CJ87" s="462"/>
      <c r="CK87" s="462"/>
      <c r="CL87" s="462"/>
      <c r="CM87" s="462"/>
      <c r="CN87" s="462"/>
      <c r="CO87" s="462"/>
      <c r="CP87" s="462"/>
      <c r="CQ87" s="462"/>
      <c r="CR87" s="462"/>
      <c r="CS87" s="463"/>
    </row>
    <row r="88" spans="1:107" s="47" customFormat="1" ht="15" customHeight="1" x14ac:dyDescent="0.3">
      <c r="A88" s="476" t="s">
        <v>226</v>
      </c>
      <c r="B88" s="477"/>
      <c r="C88" s="477"/>
      <c r="D88" s="477"/>
      <c r="E88" s="477"/>
      <c r="F88" s="477"/>
      <c r="G88" s="477"/>
      <c r="H88" s="477"/>
      <c r="I88" s="477"/>
      <c r="J88" s="477"/>
      <c r="K88" s="477"/>
      <c r="L88" s="477"/>
      <c r="M88" s="477"/>
      <c r="N88" s="477"/>
      <c r="O88" s="477"/>
      <c r="P88" s="477"/>
      <c r="Q88" s="477"/>
      <c r="R88" s="477"/>
      <c r="S88" s="477"/>
      <c r="T88" s="477"/>
      <c r="U88" s="477"/>
      <c r="V88" s="477"/>
      <c r="W88" s="477"/>
      <c r="X88" s="477"/>
      <c r="Y88" s="477"/>
      <c r="Z88" s="477"/>
      <c r="AA88" s="477"/>
      <c r="AB88" s="477"/>
      <c r="AC88" s="477"/>
      <c r="AD88" s="477"/>
      <c r="AE88" s="477"/>
      <c r="AF88" s="477"/>
      <c r="AG88" s="477"/>
      <c r="AH88" s="477"/>
      <c r="AI88" s="477"/>
      <c r="AJ88" s="477"/>
      <c r="AK88" s="477"/>
      <c r="AL88" s="477"/>
      <c r="AM88" s="477"/>
      <c r="AN88" s="477"/>
      <c r="AO88" s="477"/>
      <c r="AP88" s="477"/>
      <c r="AQ88" s="477"/>
      <c r="AR88" s="477"/>
      <c r="AS88" s="477"/>
      <c r="AT88" s="477"/>
      <c r="AU88" s="477"/>
      <c r="AV88" s="477"/>
      <c r="AW88" s="477"/>
      <c r="AX88" s="477"/>
      <c r="AY88" s="477"/>
      <c r="AZ88" s="477"/>
      <c r="BA88" s="477"/>
      <c r="BB88" s="477"/>
      <c r="BC88" s="477"/>
      <c r="BD88" s="477"/>
      <c r="BE88" s="477"/>
      <c r="BF88" s="477"/>
      <c r="BG88" s="477"/>
      <c r="BH88" s="477"/>
      <c r="BI88" s="477"/>
      <c r="BJ88" s="477"/>
      <c r="BK88" s="477"/>
      <c r="BL88" s="477"/>
      <c r="BM88" s="477"/>
      <c r="BN88" s="477"/>
      <c r="BO88" s="477"/>
      <c r="BP88" s="477"/>
      <c r="BQ88" s="477"/>
      <c r="BR88" s="477"/>
      <c r="BS88" s="477"/>
      <c r="BT88" s="477"/>
      <c r="BU88" s="477"/>
      <c r="BV88" s="477"/>
      <c r="BW88" s="477"/>
      <c r="BX88" s="477"/>
      <c r="BY88" s="477"/>
      <c r="BZ88" s="477"/>
      <c r="CA88" s="477"/>
      <c r="CB88" s="477"/>
      <c r="CC88" s="477"/>
      <c r="CD88" s="477"/>
      <c r="CE88" s="477"/>
      <c r="CF88" s="477"/>
      <c r="CG88" s="477"/>
      <c r="CH88" s="477"/>
      <c r="CI88" s="477"/>
      <c r="CJ88" s="477"/>
      <c r="CK88" s="477"/>
      <c r="CL88" s="477"/>
      <c r="CM88" s="477"/>
      <c r="CN88" s="477"/>
      <c r="CO88" s="477"/>
      <c r="CP88" s="477"/>
      <c r="CQ88" s="477"/>
      <c r="CR88" s="477"/>
      <c r="CS88" s="478"/>
    </row>
    <row r="89" spans="1:107" s="47" customFormat="1" ht="15" customHeight="1" x14ac:dyDescent="0.3">
      <c r="A89" s="451"/>
      <c r="B89" s="451"/>
      <c r="C89" s="451"/>
      <c r="D89" s="451"/>
      <c r="E89" s="451"/>
      <c r="F89" s="452"/>
      <c r="G89" s="452"/>
      <c r="H89" s="452"/>
      <c r="I89" s="452"/>
      <c r="J89" s="452"/>
      <c r="K89" s="452"/>
      <c r="L89" s="452"/>
      <c r="M89" s="452"/>
      <c r="N89" s="452"/>
      <c r="O89" s="452"/>
      <c r="P89" s="452"/>
      <c r="Q89" s="452"/>
      <c r="R89" s="452"/>
      <c r="S89" s="452"/>
      <c r="T89" s="452"/>
      <c r="U89" s="452"/>
      <c r="V89" s="452"/>
      <c r="W89" s="452"/>
      <c r="X89" s="452"/>
      <c r="Y89" s="452"/>
      <c r="Z89" s="452"/>
      <c r="AA89" s="452"/>
      <c r="AB89" s="452"/>
      <c r="AC89" s="452"/>
      <c r="AD89" s="452"/>
      <c r="AE89" s="452"/>
      <c r="AF89" s="452"/>
      <c r="AG89" s="452"/>
      <c r="AH89" s="452"/>
      <c r="AI89" s="452"/>
      <c r="AJ89" s="452"/>
      <c r="AK89" s="452"/>
      <c r="AL89" s="452"/>
      <c r="AM89" s="452"/>
      <c r="AN89" s="452"/>
      <c r="AO89" s="452"/>
      <c r="AP89" s="452"/>
      <c r="AQ89" s="452"/>
      <c r="AR89" s="452"/>
      <c r="AS89" s="452"/>
      <c r="AT89" s="452"/>
      <c r="AU89" s="452"/>
      <c r="AV89" s="458"/>
      <c r="AW89" s="459"/>
      <c r="AX89" s="459"/>
      <c r="AY89" s="459"/>
      <c r="AZ89" s="459"/>
      <c r="BA89" s="459"/>
      <c r="BB89" s="459"/>
      <c r="BC89" s="459"/>
      <c r="BD89" s="459"/>
      <c r="BE89" s="459"/>
      <c r="BF89" s="459"/>
      <c r="BG89" s="459"/>
      <c r="BH89" s="459"/>
      <c r="BI89" s="459"/>
      <c r="BJ89" s="459"/>
      <c r="BK89" s="459"/>
      <c r="BL89" s="459"/>
      <c r="BM89" s="459"/>
      <c r="BN89" s="459"/>
      <c r="BO89" s="459"/>
      <c r="BP89" s="459"/>
      <c r="BQ89" s="459"/>
      <c r="BR89" s="459"/>
      <c r="BS89" s="459"/>
      <c r="BT89" s="459"/>
      <c r="BU89" s="459"/>
      <c r="BV89" s="459"/>
      <c r="BW89" s="459"/>
      <c r="BX89" s="459"/>
      <c r="BY89" s="459"/>
      <c r="BZ89" s="459"/>
      <c r="CA89" s="459"/>
      <c r="CB89" s="459"/>
      <c r="CC89" s="459"/>
      <c r="CD89" s="459"/>
      <c r="CE89" s="459"/>
      <c r="CF89" s="459"/>
      <c r="CG89" s="459"/>
      <c r="CH89" s="459"/>
      <c r="CI89" s="459"/>
      <c r="CJ89" s="459"/>
      <c r="CK89" s="459"/>
      <c r="CL89" s="459"/>
      <c r="CM89" s="459"/>
      <c r="CN89" s="459"/>
      <c r="CO89" s="459"/>
      <c r="CP89" s="459"/>
      <c r="CQ89" s="459"/>
      <c r="CR89" s="459"/>
      <c r="CS89" s="460"/>
    </row>
    <row r="90" spans="1:107" s="47" customFormat="1" ht="15" customHeight="1" x14ac:dyDescent="0.3">
      <c r="A90" s="498" t="s">
        <v>52</v>
      </c>
      <c r="B90" s="482"/>
      <c r="C90" s="482"/>
      <c r="D90" s="482"/>
      <c r="E90" s="482"/>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482"/>
      <c r="AF90" s="482"/>
      <c r="AG90" s="482"/>
      <c r="AH90" s="482"/>
      <c r="AI90" s="482"/>
      <c r="AJ90" s="482"/>
      <c r="AK90" s="482"/>
      <c r="AL90" s="482"/>
      <c r="AM90" s="482"/>
      <c r="AN90" s="482"/>
      <c r="AO90" s="482"/>
      <c r="AP90" s="482"/>
      <c r="AQ90" s="482"/>
      <c r="AR90" s="482"/>
      <c r="AS90" s="482"/>
      <c r="AT90" s="482"/>
      <c r="AU90" s="483"/>
      <c r="AV90" s="458"/>
      <c r="AW90" s="459"/>
      <c r="AX90" s="459"/>
      <c r="AY90" s="459"/>
      <c r="AZ90" s="459"/>
      <c r="BA90" s="459"/>
      <c r="BB90" s="459"/>
      <c r="BC90" s="459"/>
      <c r="BD90" s="459"/>
      <c r="BE90" s="459"/>
      <c r="BF90" s="459"/>
      <c r="BG90" s="459"/>
      <c r="BH90" s="459"/>
      <c r="BI90" s="459"/>
      <c r="BJ90" s="459"/>
      <c r="BK90" s="459"/>
      <c r="BL90" s="459"/>
      <c r="BM90" s="459"/>
      <c r="BN90" s="459"/>
      <c r="BO90" s="459"/>
      <c r="BP90" s="459"/>
      <c r="BQ90" s="459"/>
      <c r="BR90" s="459"/>
      <c r="BS90" s="459"/>
      <c r="BT90" s="459"/>
      <c r="BU90" s="459"/>
      <c r="BV90" s="459"/>
      <c r="BW90" s="459"/>
      <c r="BX90" s="459"/>
      <c r="BY90" s="459"/>
      <c r="BZ90" s="459"/>
      <c r="CA90" s="459"/>
      <c r="CB90" s="459"/>
      <c r="CC90" s="459"/>
      <c r="CD90" s="459"/>
      <c r="CE90" s="459"/>
      <c r="CF90" s="459"/>
      <c r="CG90" s="459"/>
      <c r="CH90" s="459"/>
      <c r="CI90" s="459"/>
      <c r="CJ90" s="459"/>
      <c r="CK90" s="459"/>
      <c r="CL90" s="459"/>
      <c r="CM90" s="459"/>
      <c r="CN90" s="459"/>
      <c r="CO90" s="459"/>
      <c r="CP90" s="459"/>
      <c r="CQ90" s="459"/>
      <c r="CR90" s="459"/>
      <c r="CS90" s="460"/>
    </row>
    <row r="91" spans="1:107" s="47" customFormat="1" ht="15" customHeight="1" x14ac:dyDescent="0.3">
      <c r="A91" s="476" t="s">
        <v>226</v>
      </c>
      <c r="B91" s="477"/>
      <c r="C91" s="477"/>
      <c r="D91" s="477"/>
      <c r="E91" s="477"/>
      <c r="F91" s="477"/>
      <c r="G91" s="477"/>
      <c r="H91" s="477"/>
      <c r="I91" s="477"/>
      <c r="J91" s="477"/>
      <c r="K91" s="477"/>
      <c r="L91" s="477"/>
      <c r="M91" s="477"/>
      <c r="N91" s="477"/>
      <c r="O91" s="477"/>
      <c r="P91" s="477"/>
      <c r="Q91" s="477"/>
      <c r="R91" s="477"/>
      <c r="S91" s="477"/>
      <c r="T91" s="477"/>
      <c r="U91" s="477"/>
      <c r="V91" s="477"/>
      <c r="W91" s="477"/>
      <c r="X91" s="477"/>
      <c r="Y91" s="477"/>
      <c r="Z91" s="477"/>
      <c r="AA91" s="477"/>
      <c r="AB91" s="477"/>
      <c r="AC91" s="477"/>
      <c r="AD91" s="477"/>
      <c r="AE91" s="477"/>
      <c r="AF91" s="477"/>
      <c r="AG91" s="477"/>
      <c r="AH91" s="477"/>
      <c r="AI91" s="477"/>
      <c r="AJ91" s="477"/>
      <c r="AK91" s="477"/>
      <c r="AL91" s="477"/>
      <c r="AM91" s="477"/>
      <c r="AN91" s="477"/>
      <c r="AO91" s="477"/>
      <c r="AP91" s="477"/>
      <c r="AQ91" s="477"/>
      <c r="AR91" s="477"/>
      <c r="AS91" s="477"/>
      <c r="AT91" s="477"/>
      <c r="AU91" s="477"/>
      <c r="AV91" s="477"/>
      <c r="AW91" s="477"/>
      <c r="AX91" s="477"/>
      <c r="AY91" s="477"/>
      <c r="AZ91" s="477"/>
      <c r="BA91" s="477"/>
      <c r="BB91" s="477"/>
      <c r="BC91" s="477"/>
      <c r="BD91" s="477"/>
      <c r="BE91" s="477"/>
      <c r="BF91" s="477"/>
      <c r="BG91" s="477"/>
      <c r="BH91" s="477"/>
      <c r="BI91" s="477"/>
      <c r="BJ91" s="477"/>
      <c r="BK91" s="477"/>
      <c r="BL91" s="477"/>
      <c r="BM91" s="477"/>
      <c r="BN91" s="477"/>
      <c r="BO91" s="477"/>
      <c r="BP91" s="477"/>
      <c r="BQ91" s="477"/>
      <c r="BR91" s="477"/>
      <c r="BS91" s="477"/>
      <c r="BT91" s="477"/>
      <c r="BU91" s="477"/>
      <c r="BV91" s="477"/>
      <c r="BW91" s="477"/>
      <c r="BX91" s="477"/>
      <c r="BY91" s="477"/>
      <c r="BZ91" s="477"/>
      <c r="CA91" s="477"/>
      <c r="CB91" s="477"/>
      <c r="CC91" s="477"/>
      <c r="CD91" s="477"/>
      <c r="CE91" s="477"/>
      <c r="CF91" s="477"/>
      <c r="CG91" s="477"/>
      <c r="CH91" s="477"/>
      <c r="CI91" s="477"/>
      <c r="CJ91" s="477"/>
      <c r="CK91" s="477"/>
      <c r="CL91" s="477"/>
      <c r="CM91" s="477"/>
      <c r="CN91" s="477"/>
      <c r="CO91" s="477"/>
      <c r="CP91" s="477"/>
      <c r="CQ91" s="477"/>
      <c r="CR91" s="477"/>
      <c r="CS91" s="478"/>
    </row>
    <row r="92" spans="1:107" s="47" customFormat="1" ht="15" customHeight="1" x14ac:dyDescent="0.3">
      <c r="A92" s="451"/>
      <c r="B92" s="451"/>
      <c r="C92" s="451"/>
      <c r="D92" s="451"/>
      <c r="E92" s="451"/>
      <c r="F92" s="452"/>
      <c r="G92" s="452"/>
      <c r="H92" s="452"/>
      <c r="I92" s="452"/>
      <c r="J92" s="452"/>
      <c r="K92" s="452"/>
      <c r="L92" s="452"/>
      <c r="M92" s="452"/>
      <c r="N92" s="452"/>
      <c r="O92" s="452"/>
      <c r="P92" s="452"/>
      <c r="Q92" s="452"/>
      <c r="R92" s="452"/>
      <c r="S92" s="452"/>
      <c r="T92" s="452"/>
      <c r="U92" s="452"/>
      <c r="V92" s="452"/>
      <c r="W92" s="452"/>
      <c r="X92" s="452"/>
      <c r="Y92" s="452"/>
      <c r="Z92" s="452"/>
      <c r="AA92" s="452"/>
      <c r="AB92" s="452"/>
      <c r="AC92" s="452"/>
      <c r="AD92" s="452"/>
      <c r="AE92" s="452"/>
      <c r="AF92" s="452"/>
      <c r="AG92" s="452"/>
      <c r="AH92" s="452"/>
      <c r="AI92" s="452"/>
      <c r="AJ92" s="452"/>
      <c r="AK92" s="452"/>
      <c r="AL92" s="452"/>
      <c r="AM92" s="452"/>
      <c r="AN92" s="452"/>
      <c r="AO92" s="452"/>
      <c r="AP92" s="452"/>
      <c r="AQ92" s="452"/>
      <c r="AR92" s="452"/>
      <c r="AS92" s="452"/>
      <c r="AT92" s="452"/>
      <c r="AU92" s="452"/>
      <c r="AV92" s="458"/>
      <c r="AW92" s="459"/>
      <c r="AX92" s="459"/>
      <c r="AY92" s="459"/>
      <c r="AZ92" s="459"/>
      <c r="BA92" s="459"/>
      <c r="BB92" s="459"/>
      <c r="BC92" s="459"/>
      <c r="BD92" s="459"/>
      <c r="BE92" s="459"/>
      <c r="BF92" s="459"/>
      <c r="BG92" s="459"/>
      <c r="BH92" s="459"/>
      <c r="BI92" s="459"/>
      <c r="BJ92" s="459"/>
      <c r="BK92" s="459"/>
      <c r="BL92" s="459"/>
      <c r="BM92" s="459"/>
      <c r="BN92" s="459"/>
      <c r="BO92" s="459"/>
      <c r="BP92" s="459"/>
      <c r="BQ92" s="459"/>
      <c r="BR92" s="459"/>
      <c r="BS92" s="459"/>
      <c r="BT92" s="459"/>
      <c r="BU92" s="459"/>
      <c r="BV92" s="459"/>
      <c r="BW92" s="459"/>
      <c r="BX92" s="459"/>
      <c r="BY92" s="459"/>
      <c r="BZ92" s="459"/>
      <c r="CA92" s="459"/>
      <c r="CB92" s="459"/>
      <c r="CC92" s="459"/>
      <c r="CD92" s="459"/>
      <c r="CE92" s="459"/>
      <c r="CF92" s="459"/>
      <c r="CG92" s="459"/>
      <c r="CH92" s="459"/>
      <c r="CI92" s="459"/>
      <c r="CJ92" s="459"/>
      <c r="CK92" s="459"/>
      <c r="CL92" s="459"/>
      <c r="CM92" s="459"/>
      <c r="CN92" s="459"/>
      <c r="CO92" s="459"/>
      <c r="CP92" s="459"/>
      <c r="CQ92" s="459"/>
      <c r="CR92" s="459"/>
      <c r="CS92" s="460"/>
    </row>
    <row r="93" spans="1:107" s="47" customFormat="1" ht="15" customHeight="1" x14ac:dyDescent="0.3">
      <c r="A93" s="498" t="s">
        <v>52</v>
      </c>
      <c r="B93" s="482"/>
      <c r="C93" s="482"/>
      <c r="D93" s="482"/>
      <c r="E93" s="482"/>
      <c r="F93" s="482"/>
      <c r="G93" s="482"/>
      <c r="H93" s="482"/>
      <c r="I93" s="482"/>
      <c r="J93" s="482"/>
      <c r="K93" s="482"/>
      <c r="L93" s="482"/>
      <c r="M93" s="482"/>
      <c r="N93" s="482"/>
      <c r="O93" s="482"/>
      <c r="P93" s="482"/>
      <c r="Q93" s="482"/>
      <c r="R93" s="482"/>
      <c r="S93" s="482"/>
      <c r="T93" s="482"/>
      <c r="U93" s="482"/>
      <c r="V93" s="482"/>
      <c r="W93" s="482"/>
      <c r="X93" s="482"/>
      <c r="Y93" s="482"/>
      <c r="Z93" s="482"/>
      <c r="AA93" s="482"/>
      <c r="AB93" s="482"/>
      <c r="AC93" s="482"/>
      <c r="AD93" s="482"/>
      <c r="AE93" s="482"/>
      <c r="AF93" s="482"/>
      <c r="AG93" s="482"/>
      <c r="AH93" s="482"/>
      <c r="AI93" s="482"/>
      <c r="AJ93" s="482"/>
      <c r="AK93" s="482"/>
      <c r="AL93" s="482"/>
      <c r="AM93" s="482"/>
      <c r="AN93" s="482"/>
      <c r="AO93" s="482"/>
      <c r="AP93" s="482"/>
      <c r="AQ93" s="482"/>
      <c r="AR93" s="482"/>
      <c r="AS93" s="482"/>
      <c r="AT93" s="482"/>
      <c r="AU93" s="483"/>
      <c r="AV93" s="458"/>
      <c r="AW93" s="459"/>
      <c r="AX93" s="459"/>
      <c r="AY93" s="459"/>
      <c r="AZ93" s="459"/>
      <c r="BA93" s="459"/>
      <c r="BB93" s="459"/>
      <c r="BC93" s="459"/>
      <c r="BD93" s="459"/>
      <c r="BE93" s="459"/>
      <c r="BF93" s="459"/>
      <c r="BG93" s="459"/>
      <c r="BH93" s="459"/>
      <c r="BI93" s="459"/>
      <c r="BJ93" s="459"/>
      <c r="BK93" s="459"/>
      <c r="BL93" s="459"/>
      <c r="BM93" s="459"/>
      <c r="BN93" s="459"/>
      <c r="BO93" s="459"/>
      <c r="BP93" s="459"/>
      <c r="BQ93" s="459"/>
      <c r="BR93" s="459"/>
      <c r="BS93" s="459"/>
      <c r="BT93" s="459"/>
      <c r="BU93" s="459"/>
      <c r="BV93" s="459"/>
      <c r="BW93" s="459"/>
      <c r="BX93" s="459"/>
      <c r="BY93" s="459"/>
      <c r="BZ93" s="459"/>
      <c r="CA93" s="459"/>
      <c r="CB93" s="459"/>
      <c r="CC93" s="459"/>
      <c r="CD93" s="459"/>
      <c r="CE93" s="459"/>
      <c r="CF93" s="459"/>
      <c r="CG93" s="459"/>
      <c r="CH93" s="459"/>
      <c r="CI93" s="459"/>
      <c r="CJ93" s="459"/>
      <c r="CK93" s="459"/>
      <c r="CL93" s="459"/>
      <c r="CM93" s="459"/>
      <c r="CN93" s="459"/>
      <c r="CO93" s="459"/>
      <c r="CP93" s="459"/>
      <c r="CQ93" s="459"/>
      <c r="CR93" s="459"/>
      <c r="CS93" s="460"/>
    </row>
    <row r="94" spans="1:107" s="47" customFormat="1" ht="15" customHeight="1" x14ac:dyDescent="0.3">
      <c r="A94" s="498" t="s">
        <v>52</v>
      </c>
      <c r="B94" s="482"/>
      <c r="C94" s="482"/>
      <c r="D94" s="482"/>
      <c r="E94" s="482"/>
      <c r="F94" s="482"/>
      <c r="G94" s="482"/>
      <c r="H94" s="482"/>
      <c r="I94" s="482"/>
      <c r="J94" s="482"/>
      <c r="K94" s="482"/>
      <c r="L94" s="482"/>
      <c r="M94" s="482"/>
      <c r="N94" s="482"/>
      <c r="O94" s="482"/>
      <c r="P94" s="482"/>
      <c r="Q94" s="482"/>
      <c r="R94" s="482"/>
      <c r="S94" s="482"/>
      <c r="T94" s="482"/>
      <c r="U94" s="482"/>
      <c r="V94" s="482"/>
      <c r="W94" s="482"/>
      <c r="X94" s="482"/>
      <c r="Y94" s="482"/>
      <c r="Z94" s="482"/>
      <c r="AA94" s="482"/>
      <c r="AB94" s="482"/>
      <c r="AC94" s="482"/>
      <c r="AD94" s="482"/>
      <c r="AE94" s="482"/>
      <c r="AF94" s="482"/>
      <c r="AG94" s="482"/>
      <c r="AH94" s="482"/>
      <c r="AI94" s="482"/>
      <c r="AJ94" s="482"/>
      <c r="AK94" s="482"/>
      <c r="AL94" s="482"/>
      <c r="AM94" s="482"/>
      <c r="AN94" s="482"/>
      <c r="AO94" s="482"/>
      <c r="AP94" s="482"/>
      <c r="AQ94" s="482"/>
      <c r="AR94" s="482"/>
      <c r="AS94" s="482"/>
      <c r="AT94" s="482"/>
      <c r="AU94" s="483"/>
      <c r="AV94" s="458"/>
      <c r="AW94" s="459"/>
      <c r="AX94" s="459"/>
      <c r="AY94" s="459"/>
      <c r="AZ94" s="459"/>
      <c r="BA94" s="459"/>
      <c r="BB94" s="459"/>
      <c r="BC94" s="459"/>
      <c r="BD94" s="459"/>
      <c r="BE94" s="459"/>
      <c r="BF94" s="459"/>
      <c r="BG94" s="459"/>
      <c r="BH94" s="459"/>
      <c r="BI94" s="459"/>
      <c r="BJ94" s="459"/>
      <c r="BK94" s="459"/>
      <c r="BL94" s="459"/>
      <c r="BM94" s="459"/>
      <c r="BN94" s="459"/>
      <c r="BO94" s="459"/>
      <c r="BP94" s="459"/>
      <c r="BQ94" s="459"/>
      <c r="BR94" s="459"/>
      <c r="BS94" s="459"/>
      <c r="BT94" s="459"/>
      <c r="BU94" s="459"/>
      <c r="BV94" s="459"/>
      <c r="BW94" s="459"/>
      <c r="BX94" s="459"/>
      <c r="BY94" s="459"/>
      <c r="BZ94" s="459"/>
      <c r="CA94" s="459"/>
      <c r="CB94" s="459"/>
      <c r="CC94" s="459"/>
      <c r="CD94" s="459"/>
      <c r="CE94" s="459"/>
      <c r="CF94" s="459"/>
      <c r="CG94" s="459"/>
      <c r="CH94" s="459"/>
      <c r="CI94" s="459"/>
      <c r="CJ94" s="459"/>
      <c r="CK94" s="459"/>
      <c r="CL94" s="459"/>
      <c r="CM94" s="459"/>
      <c r="CN94" s="459"/>
      <c r="CO94" s="459"/>
      <c r="CP94" s="459"/>
      <c r="CQ94" s="459"/>
      <c r="CR94" s="459"/>
      <c r="CS94" s="460"/>
    </row>
    <row r="96" spans="1:107" s="51" customFormat="1" ht="15" customHeight="1" x14ac:dyDescent="0.3">
      <c r="A96" s="479" t="s">
        <v>280</v>
      </c>
      <c r="B96" s="479"/>
      <c r="C96" s="479"/>
      <c r="D96" s="479"/>
      <c r="E96" s="479"/>
      <c r="F96" s="479"/>
      <c r="G96" s="479"/>
      <c r="H96" s="479"/>
      <c r="I96" s="479"/>
      <c r="J96" s="479"/>
      <c r="K96" s="479"/>
      <c r="L96" s="479"/>
      <c r="M96" s="479"/>
      <c r="N96" s="479"/>
      <c r="O96" s="479"/>
      <c r="P96" s="479"/>
      <c r="Q96" s="479"/>
      <c r="R96" s="479"/>
      <c r="S96" s="479"/>
      <c r="T96" s="479"/>
      <c r="U96" s="479"/>
      <c r="V96" s="479"/>
      <c r="W96" s="479"/>
      <c r="X96" s="479"/>
      <c r="Y96" s="479"/>
      <c r="Z96" s="479"/>
      <c r="AA96" s="479"/>
      <c r="AB96" s="479"/>
      <c r="AC96" s="479"/>
      <c r="AD96" s="479"/>
      <c r="AE96" s="479"/>
      <c r="AF96" s="479"/>
      <c r="AG96" s="479"/>
      <c r="AH96" s="479"/>
      <c r="AI96" s="479"/>
      <c r="AJ96" s="479"/>
      <c r="AK96" s="479"/>
      <c r="AL96" s="479"/>
      <c r="AM96" s="479"/>
      <c r="AN96" s="479"/>
      <c r="AO96" s="479"/>
      <c r="AP96" s="479"/>
      <c r="AQ96" s="479"/>
      <c r="AR96" s="479"/>
      <c r="AS96" s="479"/>
      <c r="AT96" s="479"/>
      <c r="AU96" s="479"/>
      <c r="AV96" s="479"/>
      <c r="AW96" s="479"/>
      <c r="AX96" s="479"/>
      <c r="AY96" s="479"/>
      <c r="AZ96" s="479"/>
      <c r="BA96" s="479"/>
      <c r="BB96" s="479"/>
      <c r="BC96" s="479"/>
      <c r="BD96" s="479"/>
      <c r="BE96" s="479"/>
      <c r="BF96" s="479"/>
      <c r="BG96" s="479"/>
      <c r="BH96" s="479"/>
      <c r="BI96" s="479"/>
      <c r="BJ96" s="479"/>
      <c r="BK96" s="479"/>
      <c r="BL96" s="479"/>
      <c r="BM96" s="479"/>
      <c r="BN96" s="479"/>
      <c r="BO96" s="479"/>
      <c r="BP96" s="479"/>
      <c r="BQ96" s="479"/>
      <c r="BR96" s="479"/>
      <c r="BS96" s="479"/>
      <c r="BT96" s="479"/>
      <c r="BU96" s="479"/>
      <c r="BV96" s="479"/>
      <c r="BW96" s="479"/>
      <c r="BX96" s="479"/>
      <c r="BY96" s="479"/>
      <c r="BZ96" s="479"/>
      <c r="CA96" s="479"/>
      <c r="CB96" s="479"/>
      <c r="CC96" s="479"/>
      <c r="CD96" s="479"/>
      <c r="CE96" s="479"/>
      <c r="CF96" s="479"/>
      <c r="CG96" s="479"/>
      <c r="CH96" s="479"/>
      <c r="CI96" s="479"/>
      <c r="CJ96" s="479"/>
      <c r="CK96" s="479"/>
      <c r="CL96" s="479"/>
      <c r="CM96" s="479"/>
      <c r="CN96" s="479"/>
      <c r="CO96" s="479"/>
      <c r="CP96" s="479"/>
      <c r="CQ96" s="479"/>
      <c r="CR96" s="479"/>
      <c r="CS96" s="479"/>
    </row>
    <row r="97" spans="1:97" s="32" customFormat="1" ht="6" customHeight="1" x14ac:dyDescent="0.3"/>
    <row r="98" spans="1:97" s="51" customFormat="1" ht="15.6" x14ac:dyDescent="0.3">
      <c r="A98" s="51" t="s">
        <v>185</v>
      </c>
      <c r="V98" s="465"/>
      <c r="W98" s="465"/>
      <c r="X98" s="465"/>
      <c r="Y98" s="465"/>
      <c r="Z98" s="465"/>
      <c r="AA98" s="465"/>
      <c r="AB98" s="465"/>
      <c r="AC98" s="465"/>
      <c r="AD98" s="465"/>
      <c r="AE98" s="465"/>
      <c r="AF98" s="465"/>
      <c r="AG98" s="465"/>
      <c r="AH98" s="465"/>
      <c r="AI98" s="465"/>
      <c r="AJ98" s="465"/>
      <c r="AK98" s="465"/>
      <c r="AL98" s="465"/>
      <c r="AM98" s="465"/>
      <c r="AN98" s="465"/>
      <c r="AO98" s="465"/>
      <c r="AP98" s="465"/>
      <c r="AQ98" s="465"/>
      <c r="AR98" s="465"/>
      <c r="AS98" s="465"/>
      <c r="AT98" s="465"/>
      <c r="AU98" s="465"/>
      <c r="AV98" s="465"/>
      <c r="AW98" s="465"/>
      <c r="AX98" s="465"/>
      <c r="AY98" s="465"/>
      <c r="AZ98" s="465"/>
      <c r="BA98" s="465"/>
      <c r="BB98" s="465"/>
      <c r="BC98" s="465"/>
      <c r="BD98" s="465"/>
      <c r="BE98" s="465"/>
      <c r="BF98" s="465"/>
      <c r="BG98" s="465"/>
      <c r="BH98" s="465"/>
      <c r="BI98" s="465"/>
      <c r="BJ98" s="465"/>
      <c r="BK98" s="465"/>
      <c r="BL98" s="465"/>
      <c r="BM98" s="465"/>
      <c r="BN98" s="465"/>
      <c r="BO98" s="465"/>
      <c r="BP98" s="465"/>
      <c r="BQ98" s="465"/>
      <c r="BR98" s="465"/>
      <c r="BS98" s="465"/>
      <c r="BT98" s="465"/>
      <c r="BU98" s="465"/>
      <c r="BV98" s="465"/>
      <c r="BW98" s="465"/>
      <c r="BX98" s="465"/>
      <c r="BY98" s="465"/>
      <c r="BZ98" s="465"/>
      <c r="CA98" s="465"/>
      <c r="CB98" s="465"/>
      <c r="CC98" s="465"/>
      <c r="CD98" s="465"/>
      <c r="CE98" s="465"/>
      <c r="CF98" s="465"/>
      <c r="CG98" s="465"/>
      <c r="CH98" s="465"/>
      <c r="CI98" s="465"/>
      <c r="CJ98" s="465"/>
      <c r="CK98" s="465"/>
      <c r="CL98" s="465"/>
      <c r="CM98" s="465"/>
      <c r="CN98" s="465"/>
      <c r="CO98" s="465"/>
      <c r="CP98" s="465"/>
      <c r="CQ98" s="465"/>
      <c r="CR98" s="465"/>
      <c r="CS98" s="465"/>
    </row>
    <row r="99" spans="1:97" s="52" customFormat="1" x14ac:dyDescent="0.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5"/>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row>
    <row r="100" spans="1:97" ht="53.25" customHeight="1" x14ac:dyDescent="0.25">
      <c r="A100" s="473" t="s">
        <v>45</v>
      </c>
      <c r="B100" s="474"/>
      <c r="C100" s="474"/>
      <c r="D100" s="474"/>
      <c r="E100" s="475"/>
      <c r="F100" s="473" t="s">
        <v>0</v>
      </c>
      <c r="G100" s="474"/>
      <c r="H100" s="474"/>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4"/>
      <c r="AM100" s="474"/>
      <c r="AN100" s="474"/>
      <c r="AO100" s="474"/>
      <c r="AP100" s="474"/>
      <c r="AQ100" s="474"/>
      <c r="AR100" s="474"/>
      <c r="AS100" s="474"/>
      <c r="AT100" s="474"/>
      <c r="AU100" s="475"/>
      <c r="AV100" s="470" t="s">
        <v>73</v>
      </c>
      <c r="AW100" s="471"/>
      <c r="AX100" s="471"/>
      <c r="AY100" s="471"/>
      <c r="AZ100" s="471"/>
      <c r="BA100" s="471"/>
      <c r="BB100" s="471"/>
      <c r="BC100" s="471"/>
      <c r="BD100" s="471"/>
      <c r="BE100" s="471"/>
      <c r="BF100" s="471"/>
      <c r="BG100" s="471"/>
      <c r="BH100" s="471"/>
      <c r="BI100" s="471"/>
      <c r="BJ100" s="471"/>
      <c r="BK100" s="471"/>
      <c r="BL100" s="472"/>
      <c r="BM100" s="470" t="s">
        <v>74</v>
      </c>
      <c r="BN100" s="471"/>
      <c r="BO100" s="471"/>
      <c r="BP100" s="471"/>
      <c r="BQ100" s="471"/>
      <c r="BR100" s="471"/>
      <c r="BS100" s="471"/>
      <c r="BT100" s="471"/>
      <c r="BU100" s="471"/>
      <c r="BV100" s="471"/>
      <c r="BW100" s="471"/>
      <c r="BX100" s="471"/>
      <c r="BY100" s="471"/>
      <c r="BZ100" s="471"/>
      <c r="CA100" s="471"/>
      <c r="CB100" s="471"/>
      <c r="CC100" s="472"/>
      <c r="CD100" s="470" t="s">
        <v>75</v>
      </c>
      <c r="CE100" s="471"/>
      <c r="CF100" s="471"/>
      <c r="CG100" s="471"/>
      <c r="CH100" s="471"/>
      <c r="CI100" s="471"/>
      <c r="CJ100" s="471"/>
      <c r="CK100" s="471"/>
      <c r="CL100" s="471"/>
      <c r="CM100" s="471"/>
      <c r="CN100" s="471"/>
      <c r="CO100" s="471"/>
      <c r="CP100" s="471"/>
      <c r="CQ100" s="471"/>
      <c r="CR100" s="471"/>
      <c r="CS100" s="472"/>
    </row>
    <row r="101" spans="1:97" s="27" customFormat="1" x14ac:dyDescent="0.3">
      <c r="A101" s="481">
        <v>1</v>
      </c>
      <c r="B101" s="481"/>
      <c r="C101" s="481"/>
      <c r="D101" s="481"/>
      <c r="E101" s="481"/>
      <c r="F101" s="481">
        <v>2</v>
      </c>
      <c r="G101" s="481"/>
      <c r="H101" s="481"/>
      <c r="I101" s="481"/>
      <c r="J101" s="481"/>
      <c r="K101" s="481"/>
      <c r="L101" s="481"/>
      <c r="M101" s="481"/>
      <c r="N101" s="481"/>
      <c r="O101" s="481"/>
      <c r="P101" s="481"/>
      <c r="Q101" s="481"/>
      <c r="R101" s="481"/>
      <c r="S101" s="481"/>
      <c r="T101" s="481"/>
      <c r="U101" s="481"/>
      <c r="V101" s="481"/>
      <c r="W101" s="481"/>
      <c r="X101" s="481"/>
      <c r="Y101" s="481"/>
      <c r="Z101" s="481"/>
      <c r="AA101" s="481"/>
      <c r="AB101" s="481"/>
      <c r="AC101" s="481"/>
      <c r="AD101" s="481"/>
      <c r="AE101" s="481"/>
      <c r="AF101" s="481"/>
      <c r="AG101" s="481"/>
      <c r="AH101" s="481"/>
      <c r="AI101" s="481"/>
      <c r="AJ101" s="481"/>
      <c r="AK101" s="481"/>
      <c r="AL101" s="481"/>
      <c r="AM101" s="481"/>
      <c r="AN101" s="481"/>
      <c r="AO101" s="481"/>
      <c r="AP101" s="481"/>
      <c r="AQ101" s="481"/>
      <c r="AR101" s="481"/>
      <c r="AS101" s="481"/>
      <c r="AT101" s="481"/>
      <c r="AU101" s="481"/>
      <c r="AV101" s="461">
        <v>3</v>
      </c>
      <c r="AW101" s="462"/>
      <c r="AX101" s="462"/>
      <c r="AY101" s="462"/>
      <c r="AZ101" s="462"/>
      <c r="BA101" s="462"/>
      <c r="BB101" s="462"/>
      <c r="BC101" s="462"/>
      <c r="BD101" s="462"/>
      <c r="BE101" s="462"/>
      <c r="BF101" s="462"/>
      <c r="BG101" s="462"/>
      <c r="BH101" s="462"/>
      <c r="BI101" s="462"/>
      <c r="BJ101" s="462"/>
      <c r="BK101" s="462"/>
      <c r="BL101" s="463"/>
      <c r="BM101" s="461">
        <v>4</v>
      </c>
      <c r="BN101" s="462"/>
      <c r="BO101" s="462"/>
      <c r="BP101" s="462"/>
      <c r="BQ101" s="462"/>
      <c r="BR101" s="462"/>
      <c r="BS101" s="462"/>
      <c r="BT101" s="462"/>
      <c r="BU101" s="462"/>
      <c r="BV101" s="462"/>
      <c r="BW101" s="462"/>
      <c r="BX101" s="462"/>
      <c r="BY101" s="462"/>
      <c r="BZ101" s="462"/>
      <c r="CA101" s="462"/>
      <c r="CB101" s="462"/>
      <c r="CC101" s="463"/>
      <c r="CD101" s="461">
        <v>5</v>
      </c>
      <c r="CE101" s="462"/>
      <c r="CF101" s="462"/>
      <c r="CG101" s="462"/>
      <c r="CH101" s="462"/>
      <c r="CI101" s="462"/>
      <c r="CJ101" s="462"/>
      <c r="CK101" s="462"/>
      <c r="CL101" s="462"/>
      <c r="CM101" s="462"/>
      <c r="CN101" s="462"/>
      <c r="CO101" s="462"/>
      <c r="CP101" s="462"/>
      <c r="CQ101" s="462"/>
      <c r="CR101" s="462"/>
      <c r="CS101" s="463"/>
    </row>
    <row r="102" spans="1:97" s="28" customFormat="1" ht="15" customHeight="1" x14ac:dyDescent="0.3">
      <c r="A102" s="451"/>
      <c r="B102" s="451"/>
      <c r="C102" s="451"/>
      <c r="D102" s="451"/>
      <c r="E102" s="451"/>
      <c r="F102" s="452"/>
      <c r="G102" s="452"/>
      <c r="H102" s="452"/>
      <c r="I102" s="452"/>
      <c r="J102" s="452"/>
      <c r="K102" s="452"/>
      <c r="L102" s="452"/>
      <c r="M102" s="452"/>
      <c r="N102" s="452"/>
      <c r="O102" s="452"/>
      <c r="P102" s="452"/>
      <c r="Q102" s="452"/>
      <c r="R102" s="452"/>
      <c r="S102" s="452"/>
      <c r="T102" s="452"/>
      <c r="U102" s="452"/>
      <c r="V102" s="452"/>
      <c r="W102" s="452"/>
      <c r="X102" s="452"/>
      <c r="Y102" s="452"/>
      <c r="Z102" s="452"/>
      <c r="AA102" s="452"/>
      <c r="AB102" s="452"/>
      <c r="AC102" s="452"/>
      <c r="AD102" s="452"/>
      <c r="AE102" s="452"/>
      <c r="AF102" s="452"/>
      <c r="AG102" s="452"/>
      <c r="AH102" s="452"/>
      <c r="AI102" s="452"/>
      <c r="AJ102" s="452"/>
      <c r="AK102" s="452"/>
      <c r="AL102" s="452"/>
      <c r="AM102" s="452"/>
      <c r="AN102" s="452"/>
      <c r="AO102" s="452"/>
      <c r="AP102" s="452"/>
      <c r="AQ102" s="452"/>
      <c r="AR102" s="452"/>
      <c r="AS102" s="452"/>
      <c r="AT102" s="452"/>
      <c r="AU102" s="452"/>
      <c r="AV102" s="458"/>
      <c r="AW102" s="459"/>
      <c r="AX102" s="459"/>
      <c r="AY102" s="459"/>
      <c r="AZ102" s="459"/>
      <c r="BA102" s="459"/>
      <c r="BB102" s="459"/>
      <c r="BC102" s="459"/>
      <c r="BD102" s="459"/>
      <c r="BE102" s="459"/>
      <c r="BF102" s="459"/>
      <c r="BG102" s="459"/>
      <c r="BH102" s="459"/>
      <c r="BI102" s="459"/>
      <c r="BJ102" s="459"/>
      <c r="BK102" s="459"/>
      <c r="BL102" s="460"/>
      <c r="BM102" s="458"/>
      <c r="BN102" s="459"/>
      <c r="BO102" s="459"/>
      <c r="BP102" s="459"/>
      <c r="BQ102" s="459"/>
      <c r="BR102" s="459"/>
      <c r="BS102" s="459"/>
      <c r="BT102" s="459"/>
      <c r="BU102" s="459"/>
      <c r="BV102" s="459"/>
      <c r="BW102" s="459"/>
      <c r="BX102" s="459"/>
      <c r="BY102" s="459"/>
      <c r="BZ102" s="459"/>
      <c r="CA102" s="459"/>
      <c r="CB102" s="459"/>
      <c r="CC102" s="460"/>
      <c r="CD102" s="458"/>
      <c r="CE102" s="459"/>
      <c r="CF102" s="459"/>
      <c r="CG102" s="459"/>
      <c r="CH102" s="459"/>
      <c r="CI102" s="459"/>
      <c r="CJ102" s="459"/>
      <c r="CK102" s="459"/>
      <c r="CL102" s="459"/>
      <c r="CM102" s="459"/>
      <c r="CN102" s="459"/>
      <c r="CO102" s="459"/>
      <c r="CP102" s="459"/>
      <c r="CQ102" s="459"/>
      <c r="CR102" s="459"/>
      <c r="CS102" s="460"/>
    </row>
    <row r="103" spans="1:97" s="28" customFormat="1" ht="15" customHeight="1" x14ac:dyDescent="0.3">
      <c r="A103" s="451"/>
      <c r="B103" s="451"/>
      <c r="C103" s="451"/>
      <c r="D103" s="451"/>
      <c r="E103" s="451"/>
      <c r="F103" s="452"/>
      <c r="G103" s="452"/>
      <c r="H103" s="452"/>
      <c r="I103" s="452"/>
      <c r="J103" s="452"/>
      <c r="K103" s="452"/>
      <c r="L103" s="452"/>
      <c r="M103" s="452"/>
      <c r="N103" s="452"/>
      <c r="O103" s="452"/>
      <c r="P103" s="452"/>
      <c r="Q103" s="452"/>
      <c r="R103" s="452"/>
      <c r="S103" s="452"/>
      <c r="T103" s="452"/>
      <c r="U103" s="452"/>
      <c r="V103" s="452"/>
      <c r="W103" s="452"/>
      <c r="X103" s="452"/>
      <c r="Y103" s="452"/>
      <c r="Z103" s="452"/>
      <c r="AA103" s="452"/>
      <c r="AB103" s="452"/>
      <c r="AC103" s="452"/>
      <c r="AD103" s="452"/>
      <c r="AE103" s="452"/>
      <c r="AF103" s="452"/>
      <c r="AG103" s="452"/>
      <c r="AH103" s="452"/>
      <c r="AI103" s="452"/>
      <c r="AJ103" s="452"/>
      <c r="AK103" s="452"/>
      <c r="AL103" s="452"/>
      <c r="AM103" s="452"/>
      <c r="AN103" s="452"/>
      <c r="AO103" s="452"/>
      <c r="AP103" s="452"/>
      <c r="AQ103" s="452"/>
      <c r="AR103" s="452"/>
      <c r="AS103" s="452"/>
      <c r="AT103" s="452"/>
      <c r="AU103" s="452"/>
      <c r="AV103" s="458"/>
      <c r="AW103" s="459"/>
      <c r="AX103" s="459"/>
      <c r="AY103" s="459"/>
      <c r="AZ103" s="459"/>
      <c r="BA103" s="459"/>
      <c r="BB103" s="459"/>
      <c r="BC103" s="459"/>
      <c r="BD103" s="459"/>
      <c r="BE103" s="459"/>
      <c r="BF103" s="459"/>
      <c r="BG103" s="459"/>
      <c r="BH103" s="459"/>
      <c r="BI103" s="459"/>
      <c r="BJ103" s="459"/>
      <c r="BK103" s="459"/>
      <c r="BL103" s="460"/>
      <c r="BM103" s="458"/>
      <c r="BN103" s="459"/>
      <c r="BO103" s="459"/>
      <c r="BP103" s="459"/>
      <c r="BQ103" s="459"/>
      <c r="BR103" s="459"/>
      <c r="BS103" s="459"/>
      <c r="BT103" s="459"/>
      <c r="BU103" s="459"/>
      <c r="BV103" s="459"/>
      <c r="BW103" s="459"/>
      <c r="BX103" s="459"/>
      <c r="BY103" s="459"/>
      <c r="BZ103" s="459"/>
      <c r="CA103" s="459"/>
      <c r="CB103" s="459"/>
      <c r="CC103" s="460"/>
      <c r="CD103" s="458"/>
      <c r="CE103" s="459"/>
      <c r="CF103" s="459"/>
      <c r="CG103" s="459"/>
      <c r="CH103" s="459"/>
      <c r="CI103" s="459"/>
      <c r="CJ103" s="459"/>
      <c r="CK103" s="459"/>
      <c r="CL103" s="459"/>
      <c r="CM103" s="459"/>
      <c r="CN103" s="459"/>
      <c r="CO103" s="459"/>
      <c r="CP103" s="459"/>
      <c r="CQ103" s="459"/>
      <c r="CR103" s="459"/>
      <c r="CS103" s="460"/>
    </row>
    <row r="104" spans="1:97" s="28" customFormat="1" ht="15" customHeight="1" x14ac:dyDescent="0.3">
      <c r="A104" s="451"/>
      <c r="B104" s="451"/>
      <c r="C104" s="451"/>
      <c r="D104" s="451"/>
      <c r="E104" s="451"/>
      <c r="F104" s="482" t="s">
        <v>52</v>
      </c>
      <c r="G104" s="482"/>
      <c r="H104" s="482"/>
      <c r="I104" s="482"/>
      <c r="J104" s="482"/>
      <c r="K104" s="482"/>
      <c r="L104" s="482"/>
      <c r="M104" s="482"/>
      <c r="N104" s="482"/>
      <c r="O104" s="482"/>
      <c r="P104" s="482"/>
      <c r="Q104" s="482"/>
      <c r="R104" s="482"/>
      <c r="S104" s="482"/>
      <c r="T104" s="482"/>
      <c r="U104" s="482"/>
      <c r="V104" s="482"/>
      <c r="W104" s="482"/>
      <c r="X104" s="482"/>
      <c r="Y104" s="482"/>
      <c r="Z104" s="482"/>
      <c r="AA104" s="482"/>
      <c r="AB104" s="482"/>
      <c r="AC104" s="482"/>
      <c r="AD104" s="482"/>
      <c r="AE104" s="482"/>
      <c r="AF104" s="482"/>
      <c r="AG104" s="482"/>
      <c r="AH104" s="482"/>
      <c r="AI104" s="482"/>
      <c r="AJ104" s="482"/>
      <c r="AK104" s="482"/>
      <c r="AL104" s="482"/>
      <c r="AM104" s="482"/>
      <c r="AN104" s="482"/>
      <c r="AO104" s="482"/>
      <c r="AP104" s="482"/>
      <c r="AQ104" s="482"/>
      <c r="AR104" s="482"/>
      <c r="AS104" s="482"/>
      <c r="AT104" s="482"/>
      <c r="AU104" s="483"/>
      <c r="AV104" s="458"/>
      <c r="AW104" s="459"/>
      <c r="AX104" s="459"/>
      <c r="AY104" s="459"/>
      <c r="AZ104" s="459"/>
      <c r="BA104" s="459"/>
      <c r="BB104" s="459"/>
      <c r="BC104" s="459"/>
      <c r="BD104" s="459"/>
      <c r="BE104" s="459"/>
      <c r="BF104" s="459"/>
      <c r="BG104" s="459"/>
      <c r="BH104" s="459"/>
      <c r="BI104" s="459"/>
      <c r="BJ104" s="459"/>
      <c r="BK104" s="459"/>
      <c r="BL104" s="460"/>
      <c r="BM104" s="458"/>
      <c r="BN104" s="459"/>
      <c r="BO104" s="459"/>
      <c r="BP104" s="459"/>
      <c r="BQ104" s="459"/>
      <c r="BR104" s="459"/>
      <c r="BS104" s="459"/>
      <c r="BT104" s="459"/>
      <c r="BU104" s="459"/>
      <c r="BV104" s="459"/>
      <c r="BW104" s="459"/>
      <c r="BX104" s="459"/>
      <c r="BY104" s="459"/>
      <c r="BZ104" s="459"/>
      <c r="CA104" s="459"/>
      <c r="CB104" s="459"/>
      <c r="CC104" s="460"/>
      <c r="CD104" s="458"/>
      <c r="CE104" s="459"/>
      <c r="CF104" s="459"/>
      <c r="CG104" s="459"/>
      <c r="CH104" s="459"/>
      <c r="CI104" s="459"/>
      <c r="CJ104" s="459"/>
      <c r="CK104" s="459"/>
      <c r="CL104" s="459"/>
      <c r="CM104" s="459"/>
      <c r="CN104" s="459"/>
      <c r="CO104" s="459"/>
      <c r="CP104" s="459"/>
      <c r="CQ104" s="459"/>
      <c r="CR104" s="459"/>
      <c r="CS104" s="460"/>
    </row>
    <row r="106" spans="1:97" ht="30.75" customHeight="1" x14ac:dyDescent="0.25">
      <c r="A106" s="457" t="s">
        <v>279</v>
      </c>
      <c r="B106" s="457"/>
      <c r="C106" s="457"/>
      <c r="D106" s="457"/>
      <c r="E106" s="457"/>
      <c r="F106" s="457"/>
      <c r="G106" s="457"/>
      <c r="H106" s="457"/>
      <c r="I106" s="457"/>
      <c r="J106" s="457"/>
      <c r="K106" s="457"/>
      <c r="L106" s="457"/>
      <c r="M106" s="457"/>
      <c r="N106" s="457"/>
      <c r="O106" s="457"/>
      <c r="P106" s="457"/>
      <c r="Q106" s="457"/>
      <c r="R106" s="457"/>
      <c r="S106" s="457"/>
      <c r="T106" s="457"/>
      <c r="U106" s="457"/>
      <c r="V106" s="457"/>
      <c r="W106" s="457"/>
      <c r="X106" s="457"/>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7"/>
      <c r="AY106" s="457"/>
      <c r="AZ106" s="457"/>
      <c r="BA106" s="457"/>
      <c r="BB106" s="457"/>
      <c r="BC106" s="457"/>
      <c r="BD106" s="457"/>
      <c r="BE106" s="457"/>
      <c r="BF106" s="457"/>
      <c r="BG106" s="457"/>
      <c r="BH106" s="457"/>
      <c r="BI106" s="457"/>
      <c r="BJ106" s="457"/>
      <c r="BK106" s="457"/>
      <c r="BL106" s="457"/>
      <c r="BM106" s="457"/>
      <c r="BN106" s="457"/>
      <c r="BO106" s="457"/>
      <c r="BP106" s="457"/>
      <c r="BQ106" s="457"/>
      <c r="BR106" s="457"/>
      <c r="BS106" s="457"/>
      <c r="BT106" s="457"/>
      <c r="BU106" s="457"/>
      <c r="BV106" s="457"/>
      <c r="BW106" s="457"/>
      <c r="BX106" s="457"/>
      <c r="BY106" s="457"/>
      <c r="BZ106" s="457"/>
      <c r="CA106" s="457"/>
      <c r="CB106" s="457"/>
      <c r="CC106" s="457"/>
      <c r="CD106" s="457"/>
      <c r="CE106" s="457"/>
      <c r="CF106" s="457"/>
      <c r="CG106" s="457"/>
      <c r="CH106" s="457"/>
      <c r="CI106" s="457"/>
      <c r="CJ106" s="457"/>
      <c r="CK106" s="457"/>
      <c r="CL106" s="457"/>
      <c r="CM106" s="457"/>
      <c r="CN106" s="457"/>
      <c r="CO106" s="457"/>
      <c r="CP106" s="457"/>
      <c r="CQ106" s="457"/>
      <c r="CR106" s="457"/>
      <c r="CS106" s="457"/>
    </row>
  </sheetData>
  <mergeCells count="247">
    <mergeCell ref="A69:E69"/>
    <mergeCell ref="F69:AU69"/>
    <mergeCell ref="AV69:CS69"/>
    <mergeCell ref="BM13:CC13"/>
    <mergeCell ref="A35:E35"/>
    <mergeCell ref="AV27:CS27"/>
    <mergeCell ref="A7:CS7"/>
    <mergeCell ref="AV11:BL11"/>
    <mergeCell ref="BM11:CC11"/>
    <mergeCell ref="CD11:CS11"/>
    <mergeCell ref="A12:E12"/>
    <mergeCell ref="F12:AU12"/>
    <mergeCell ref="AV12:BL12"/>
    <mergeCell ref="BM12:CC12"/>
    <mergeCell ref="CD12:CS12"/>
    <mergeCell ref="A11:E11"/>
    <mergeCell ref="CD13:CS13"/>
    <mergeCell ref="A27:E27"/>
    <mergeCell ref="A14:E14"/>
    <mergeCell ref="F14:AU14"/>
    <mergeCell ref="AV14:BL14"/>
    <mergeCell ref="BM14:CC14"/>
    <mergeCell ref="CD14:CS14"/>
    <mergeCell ref="A15:AU15"/>
    <mergeCell ref="AV23:CS23"/>
    <mergeCell ref="A19:AP19"/>
    <mergeCell ref="A13:E13"/>
    <mergeCell ref="F13:AU13"/>
    <mergeCell ref="AV13:BL13"/>
    <mergeCell ref="AQ74:CS74"/>
    <mergeCell ref="A61:E61"/>
    <mergeCell ref="F61:AU61"/>
    <mergeCell ref="F62:AU62"/>
    <mergeCell ref="A53:E53"/>
    <mergeCell ref="F53:AU53"/>
    <mergeCell ref="AV53:BL53"/>
    <mergeCell ref="BM53:CC53"/>
    <mergeCell ref="CD53:CS53"/>
    <mergeCell ref="CD55:CS55"/>
    <mergeCell ref="AQ59:CS59"/>
    <mergeCell ref="CD54:CS54"/>
    <mergeCell ref="A55:E55"/>
    <mergeCell ref="A59:AP59"/>
    <mergeCell ref="F54:AU54"/>
    <mergeCell ref="AV54:BL54"/>
    <mergeCell ref="BM54:CC54"/>
    <mergeCell ref="F64:AU64"/>
    <mergeCell ref="BM55:CC55"/>
    <mergeCell ref="A45:E45"/>
    <mergeCell ref="AQ49:CS49"/>
    <mergeCell ref="A31:E31"/>
    <mergeCell ref="F31:AU31"/>
    <mergeCell ref="AV31:BL31"/>
    <mergeCell ref="BM31:CC31"/>
    <mergeCell ref="CD31:CS31"/>
    <mergeCell ref="A34:E34"/>
    <mergeCell ref="F34:AU34"/>
    <mergeCell ref="AV34:BL34"/>
    <mergeCell ref="BM34:CC34"/>
    <mergeCell ref="CD34:CS34"/>
    <mergeCell ref="A33:E33"/>
    <mergeCell ref="F33:AU33"/>
    <mergeCell ref="AV33:BL33"/>
    <mergeCell ref="BM33:CC33"/>
    <mergeCell ref="CD33:CS33"/>
    <mergeCell ref="A32:E32"/>
    <mergeCell ref="CD32:CS32"/>
    <mergeCell ref="F35:AU35"/>
    <mergeCell ref="AV35:BL35"/>
    <mergeCell ref="F32:AU32"/>
    <mergeCell ref="BM35:CC35"/>
    <mergeCell ref="AV32:BL32"/>
    <mergeCell ref="BM32:CC32"/>
    <mergeCell ref="CD35:CS35"/>
    <mergeCell ref="AV41:BL41"/>
    <mergeCell ref="BM41:CC41"/>
    <mergeCell ref="CD41:CS41"/>
    <mergeCell ref="AV42:BL42"/>
    <mergeCell ref="BM42:CC42"/>
    <mergeCell ref="CD42:CS42"/>
    <mergeCell ref="AV43:BL43"/>
    <mergeCell ref="BM43:CC43"/>
    <mergeCell ref="CD43:CS43"/>
    <mergeCell ref="A37:CS37"/>
    <mergeCell ref="A41:E41"/>
    <mergeCell ref="F41:AU41"/>
    <mergeCell ref="F45:AU45"/>
    <mergeCell ref="AV51:BL51"/>
    <mergeCell ref="BM51:CC51"/>
    <mergeCell ref="AQ39:CS39"/>
    <mergeCell ref="A39:AP39"/>
    <mergeCell ref="AM76:AU76"/>
    <mergeCell ref="AM78:AU78"/>
    <mergeCell ref="F78:AL78"/>
    <mergeCell ref="AM77:AU77"/>
    <mergeCell ref="F77:AL77"/>
    <mergeCell ref="A76:E76"/>
    <mergeCell ref="A70:E70"/>
    <mergeCell ref="F70:AU70"/>
    <mergeCell ref="A43:E43"/>
    <mergeCell ref="F43:AU43"/>
    <mergeCell ref="A54:E54"/>
    <mergeCell ref="AV76:BL76"/>
    <mergeCell ref="BM76:CC76"/>
    <mergeCell ref="CD76:CS76"/>
    <mergeCell ref="A72:CS72"/>
    <mergeCell ref="CD52:CS52"/>
    <mergeCell ref="CD51:CS51"/>
    <mergeCell ref="AV78:BL78"/>
    <mergeCell ref="AV55:BL55"/>
    <mergeCell ref="BM78:CC78"/>
    <mergeCell ref="CD78:CS78"/>
    <mergeCell ref="A77:E77"/>
    <mergeCell ref="AV77:BL77"/>
    <mergeCell ref="BM77:CC77"/>
    <mergeCell ref="CD77:CS77"/>
    <mergeCell ref="A64:E64"/>
    <mergeCell ref="A42:E42"/>
    <mergeCell ref="F42:AU42"/>
    <mergeCell ref="BM45:CC45"/>
    <mergeCell ref="AV44:BL44"/>
    <mergeCell ref="BM44:CC44"/>
    <mergeCell ref="CD44:CS44"/>
    <mergeCell ref="A47:CS47"/>
    <mergeCell ref="F51:AU51"/>
    <mergeCell ref="A52:E52"/>
    <mergeCell ref="F52:AU52"/>
    <mergeCell ref="AV52:BL52"/>
    <mergeCell ref="BM52:CC52"/>
    <mergeCell ref="A49:AP49"/>
    <mergeCell ref="CD45:CS45"/>
    <mergeCell ref="AV45:BL45"/>
    <mergeCell ref="A74:AP74"/>
    <mergeCell ref="A51:E51"/>
    <mergeCell ref="F100:AU100"/>
    <mergeCell ref="CD104:CS104"/>
    <mergeCell ref="A101:E101"/>
    <mergeCell ref="F101:AU101"/>
    <mergeCell ref="AV101:BL101"/>
    <mergeCell ref="BM101:CC101"/>
    <mergeCell ref="CD101:CS101"/>
    <mergeCell ref="A102:E102"/>
    <mergeCell ref="F102:AU102"/>
    <mergeCell ref="AV102:BL102"/>
    <mergeCell ref="BM102:CC102"/>
    <mergeCell ref="CD102:CS102"/>
    <mergeCell ref="A104:E104"/>
    <mergeCell ref="F104:AU104"/>
    <mergeCell ref="AV104:BL104"/>
    <mergeCell ref="BM104:CC104"/>
    <mergeCell ref="CD103:CS103"/>
    <mergeCell ref="A91:CS91"/>
    <mergeCell ref="A86:E86"/>
    <mergeCell ref="F86:AU86"/>
    <mergeCell ref="AV86:CS86"/>
    <mergeCell ref="A94:AU94"/>
    <mergeCell ref="A93:AU93"/>
    <mergeCell ref="A92:E92"/>
    <mergeCell ref="F92:AU92"/>
    <mergeCell ref="A87:E87"/>
    <mergeCell ref="F87:AU87"/>
    <mergeCell ref="AV90:CS90"/>
    <mergeCell ref="A90:AU90"/>
    <mergeCell ref="A80:E80"/>
    <mergeCell ref="F80:AU80"/>
    <mergeCell ref="AV80:BL80"/>
    <mergeCell ref="BM80:CC80"/>
    <mergeCell ref="CD80:CS80"/>
    <mergeCell ref="A79:E79"/>
    <mergeCell ref="AV79:BL79"/>
    <mergeCell ref="CD79:CS79"/>
    <mergeCell ref="A44:E44"/>
    <mergeCell ref="F44:AU44"/>
    <mergeCell ref="F55:AU55"/>
    <mergeCell ref="F79:AL79"/>
    <mergeCell ref="AM79:AU79"/>
    <mergeCell ref="BM79:CC79"/>
    <mergeCell ref="A63:E63"/>
    <mergeCell ref="A62:E62"/>
    <mergeCell ref="A57:CS57"/>
    <mergeCell ref="F76:AL76"/>
    <mergeCell ref="F63:AU63"/>
    <mergeCell ref="AV61:CS61"/>
    <mergeCell ref="AV62:CS62"/>
    <mergeCell ref="AV63:CS63"/>
    <mergeCell ref="AV64:CS64"/>
    <mergeCell ref="A78:E78"/>
    <mergeCell ref="A82:CS82"/>
    <mergeCell ref="A3:CS3"/>
    <mergeCell ref="F25:AU25"/>
    <mergeCell ref="A24:E24"/>
    <mergeCell ref="F24:AU24"/>
    <mergeCell ref="F27:AU27"/>
    <mergeCell ref="F11:AU11"/>
    <mergeCell ref="A26:E26"/>
    <mergeCell ref="F26:AU26"/>
    <mergeCell ref="A25:E25"/>
    <mergeCell ref="AQ19:CS19"/>
    <mergeCell ref="AQ9:CS9"/>
    <mergeCell ref="A9:AP9"/>
    <mergeCell ref="A21:CS21"/>
    <mergeCell ref="A5:CS5"/>
    <mergeCell ref="A17:CS17"/>
    <mergeCell ref="A23:E23"/>
    <mergeCell ref="F23:AU23"/>
    <mergeCell ref="AV15:BL15"/>
    <mergeCell ref="BM15:CC15"/>
    <mergeCell ref="CD15:CS15"/>
    <mergeCell ref="AV24:CS24"/>
    <mergeCell ref="AV25:CS25"/>
    <mergeCell ref="AV26:CS26"/>
    <mergeCell ref="BF1:CS1"/>
    <mergeCell ref="A106:CS106"/>
    <mergeCell ref="AV94:CS94"/>
    <mergeCell ref="AV93:CS93"/>
    <mergeCell ref="AV92:CS92"/>
    <mergeCell ref="AV87:CS87"/>
    <mergeCell ref="A84:AU84"/>
    <mergeCell ref="AV84:CS84"/>
    <mergeCell ref="A29:CS29"/>
    <mergeCell ref="A103:E103"/>
    <mergeCell ref="F103:AU103"/>
    <mergeCell ref="AV103:BL103"/>
    <mergeCell ref="BM103:CC103"/>
    <mergeCell ref="AV70:CS70"/>
    <mergeCell ref="AV100:BL100"/>
    <mergeCell ref="CD100:CS100"/>
    <mergeCell ref="A100:E100"/>
    <mergeCell ref="BM100:CC100"/>
    <mergeCell ref="A89:E89"/>
    <mergeCell ref="F89:AU89"/>
    <mergeCell ref="AV89:CS89"/>
    <mergeCell ref="A88:CS88"/>
    <mergeCell ref="A96:CS96"/>
    <mergeCell ref="V98:CS98"/>
    <mergeCell ref="A67:E67"/>
    <mergeCell ref="F67:AU67"/>
    <mergeCell ref="AV67:CS67"/>
    <mergeCell ref="A68:E68"/>
    <mergeCell ref="F68:AU68"/>
    <mergeCell ref="AV68:CS68"/>
    <mergeCell ref="A65:E65"/>
    <mergeCell ref="F65:AU65"/>
    <mergeCell ref="AV65:CS65"/>
    <mergeCell ref="A66:E66"/>
    <mergeCell ref="F66:AU66"/>
    <mergeCell ref="AV66:CS66"/>
  </mergeCells>
  <pageMargins left="0.98425196850393704" right="0.39370078740157483" top="0.59055118110236227" bottom="0.59055118110236227" header="0.31496062992125984" footer="0.31496062992125984"/>
  <pageSetup paperSize="9" scale="81" fitToHeight="0" orientation="portrait" r:id="rId1"/>
  <rowBreaks count="2" manualBreakCount="2">
    <brk id="36" max="96" man="1"/>
    <brk id="67" max="9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GB80"/>
  <sheetViews>
    <sheetView view="pageBreakPreview" topLeftCell="A28" zoomScale="130" zoomScaleNormal="100" zoomScaleSheetLayoutView="130" workbookViewId="0">
      <selection activeCell="ET70" sqref="ET70:FJ70"/>
    </sheetView>
  </sheetViews>
  <sheetFormatPr defaultColWidth="0.88671875" defaultRowHeight="13.2" x14ac:dyDescent="0.25"/>
  <cols>
    <col min="1" max="28" width="0.88671875" style="14"/>
    <col min="29" max="29" width="1.109375" style="14" customWidth="1"/>
    <col min="30" max="16384" width="0.88671875" style="14"/>
  </cols>
  <sheetData>
    <row r="2" spans="1:184" s="10" customFormat="1" ht="13.8" x14ac:dyDescent="0.25">
      <c r="A2" s="547" t="s">
        <v>225</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547"/>
      <c r="BE2" s="547"/>
      <c r="BF2" s="547"/>
      <c r="BG2" s="547"/>
      <c r="BH2" s="547"/>
      <c r="BI2" s="547"/>
      <c r="BJ2" s="547"/>
      <c r="BK2" s="547"/>
      <c r="BL2" s="547"/>
      <c r="BM2" s="547"/>
      <c r="BN2" s="547"/>
      <c r="BO2" s="547"/>
      <c r="BP2" s="547"/>
      <c r="BQ2" s="547"/>
      <c r="BR2" s="547"/>
      <c r="BS2" s="547"/>
      <c r="BT2" s="547"/>
      <c r="BU2" s="547"/>
      <c r="BV2" s="547"/>
      <c r="BW2" s="547"/>
      <c r="BX2" s="547"/>
      <c r="BY2" s="547"/>
      <c r="BZ2" s="547"/>
      <c r="CA2" s="547"/>
      <c r="CB2" s="547"/>
      <c r="CC2" s="547"/>
      <c r="CD2" s="547"/>
      <c r="CE2" s="547"/>
      <c r="CF2" s="547"/>
      <c r="CG2" s="547"/>
      <c r="CH2" s="547"/>
      <c r="CI2" s="547"/>
      <c r="CJ2" s="547"/>
      <c r="CK2" s="547"/>
      <c r="CL2" s="547"/>
      <c r="CM2" s="547"/>
      <c r="CN2" s="547"/>
      <c r="CO2" s="547"/>
      <c r="CP2" s="547"/>
      <c r="CQ2" s="547"/>
      <c r="CR2" s="547"/>
      <c r="CS2" s="547"/>
      <c r="CT2" s="547"/>
      <c r="CU2" s="547"/>
      <c r="CV2" s="547"/>
      <c r="CW2" s="547"/>
      <c r="CX2" s="547"/>
      <c r="CY2" s="547"/>
      <c r="CZ2" s="547"/>
      <c r="DA2" s="547"/>
      <c r="DB2" s="547"/>
      <c r="DC2" s="547"/>
      <c r="DD2" s="547"/>
      <c r="DE2" s="547"/>
      <c r="DF2" s="547"/>
      <c r="DG2" s="547"/>
      <c r="DH2" s="547"/>
      <c r="DI2" s="547"/>
      <c r="DJ2" s="547"/>
      <c r="DK2" s="547"/>
      <c r="DL2" s="547"/>
      <c r="DM2" s="547"/>
      <c r="DN2" s="547"/>
      <c r="DO2" s="547"/>
      <c r="DP2" s="547"/>
      <c r="DQ2" s="547"/>
      <c r="DR2" s="547"/>
      <c r="DS2" s="547"/>
      <c r="DT2" s="547"/>
      <c r="DU2" s="547"/>
      <c r="DV2" s="547"/>
      <c r="DW2" s="547"/>
      <c r="DX2" s="547"/>
      <c r="DY2" s="547"/>
      <c r="DZ2" s="547"/>
      <c r="EA2" s="547"/>
      <c r="EB2" s="547"/>
      <c r="EC2" s="547"/>
      <c r="ED2" s="547"/>
      <c r="EE2" s="547"/>
      <c r="EF2" s="547"/>
      <c r="EG2" s="547"/>
      <c r="EH2" s="547"/>
      <c r="EI2" s="547"/>
      <c r="EJ2" s="547"/>
      <c r="EK2" s="547"/>
      <c r="EL2" s="547"/>
      <c r="EM2" s="547"/>
      <c r="EN2" s="547"/>
      <c r="EO2" s="547"/>
      <c r="EP2" s="547"/>
      <c r="EQ2" s="547"/>
      <c r="ER2" s="547"/>
      <c r="ES2" s="547"/>
      <c r="ET2" s="547"/>
      <c r="EU2" s="547"/>
      <c r="EV2" s="547"/>
      <c r="EW2" s="547"/>
      <c r="EX2" s="547"/>
      <c r="EY2" s="547"/>
      <c r="EZ2" s="547"/>
      <c r="FA2" s="547"/>
      <c r="FB2" s="547"/>
      <c r="FC2" s="547"/>
      <c r="FD2" s="547"/>
      <c r="FE2" s="547"/>
      <c r="FF2" s="547"/>
      <c r="FG2" s="547"/>
      <c r="FH2" s="547"/>
      <c r="FI2" s="547"/>
      <c r="FJ2" s="547"/>
    </row>
    <row r="3" spans="1:184" s="10" customFormat="1" ht="13.8" x14ac:dyDescent="0.2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row>
    <row r="4" spans="1:184" s="10" customFormat="1" ht="13.8" x14ac:dyDescent="0.25">
      <c r="A4" s="545" t="s">
        <v>236</v>
      </c>
      <c r="B4" s="545"/>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545"/>
      <c r="BG4" s="545"/>
      <c r="BH4" s="545"/>
      <c r="BI4" s="545"/>
      <c r="BJ4" s="545"/>
      <c r="BK4" s="545"/>
      <c r="BL4" s="545"/>
      <c r="BM4" s="545"/>
      <c r="BN4" s="545"/>
      <c r="BO4" s="545"/>
      <c r="BP4" s="545"/>
      <c r="BQ4" s="545"/>
      <c r="BR4" s="545"/>
      <c r="BS4" s="545"/>
      <c r="BT4" s="545"/>
      <c r="BU4" s="545"/>
      <c r="BV4" s="545"/>
      <c r="BW4" s="545"/>
      <c r="BX4" s="545"/>
      <c r="BY4" s="545"/>
      <c r="BZ4" s="545"/>
      <c r="CA4" s="545"/>
      <c r="CB4" s="545"/>
      <c r="CC4" s="545"/>
      <c r="CD4" s="545"/>
      <c r="CE4" s="545"/>
      <c r="CF4" s="545"/>
      <c r="CG4" s="545"/>
      <c r="CH4" s="545"/>
      <c r="CI4" s="545"/>
      <c r="CJ4" s="545"/>
      <c r="CK4" s="545"/>
      <c r="CL4" s="545"/>
      <c r="CM4" s="545"/>
      <c r="CN4" s="545"/>
      <c r="CO4" s="545"/>
      <c r="CP4" s="545"/>
      <c r="CQ4" s="545"/>
      <c r="CR4" s="545"/>
      <c r="CS4" s="545"/>
      <c r="CT4" s="545"/>
      <c r="CU4" s="545"/>
      <c r="CV4" s="545"/>
      <c r="CW4" s="545"/>
      <c r="CX4" s="545"/>
      <c r="CY4" s="545"/>
      <c r="CZ4" s="545"/>
      <c r="DA4" s="545"/>
      <c r="DB4" s="545"/>
      <c r="DC4" s="545"/>
      <c r="DD4" s="545"/>
      <c r="DE4" s="545"/>
      <c r="DF4" s="545"/>
      <c r="DG4" s="545"/>
      <c r="DH4" s="545"/>
      <c r="DI4" s="545"/>
      <c r="DJ4" s="545"/>
      <c r="DK4" s="545"/>
      <c r="DL4" s="545"/>
      <c r="DM4" s="545"/>
      <c r="DN4" s="545"/>
      <c r="DO4" s="545"/>
      <c r="DP4" s="545"/>
      <c r="DQ4" s="545"/>
      <c r="DR4" s="545"/>
      <c r="DS4" s="545"/>
      <c r="DT4" s="545"/>
      <c r="DU4" s="545"/>
      <c r="DV4" s="545"/>
      <c r="DW4" s="545"/>
      <c r="DX4" s="545"/>
      <c r="DY4" s="545"/>
      <c r="DZ4" s="545"/>
      <c r="EA4" s="545"/>
      <c r="EB4" s="545"/>
      <c r="EC4" s="545"/>
      <c r="ED4" s="545"/>
      <c r="EE4" s="545"/>
      <c r="EF4" s="545"/>
      <c r="EG4" s="545"/>
      <c r="EH4" s="545"/>
      <c r="EI4" s="545"/>
      <c r="EJ4" s="545"/>
      <c r="EK4" s="545"/>
      <c r="EL4" s="545"/>
      <c r="EM4" s="545"/>
      <c r="EN4" s="545"/>
      <c r="EO4" s="545"/>
      <c r="EP4" s="545"/>
      <c r="EQ4" s="545"/>
      <c r="ER4" s="545"/>
      <c r="ES4" s="545"/>
      <c r="ET4" s="545"/>
      <c r="EU4" s="545"/>
      <c r="EV4" s="545"/>
      <c r="EW4" s="545"/>
      <c r="EX4" s="545"/>
      <c r="EY4" s="545"/>
      <c r="EZ4" s="545"/>
      <c r="FA4" s="545"/>
      <c r="FB4" s="545"/>
      <c r="FC4" s="545"/>
      <c r="FD4" s="545"/>
      <c r="FE4" s="545"/>
      <c r="FF4" s="545"/>
      <c r="FG4" s="545"/>
      <c r="FH4" s="545"/>
      <c r="FI4" s="545"/>
      <c r="FJ4" s="545"/>
      <c r="FK4" s="545"/>
      <c r="FL4" s="545"/>
      <c r="FM4" s="545"/>
      <c r="FN4" s="545"/>
      <c r="FO4" s="545"/>
      <c r="FP4" s="545"/>
      <c r="FQ4" s="545"/>
      <c r="FR4" s="545"/>
      <c r="FS4" s="545"/>
      <c r="FT4" s="545"/>
      <c r="FU4" s="545"/>
      <c r="FV4" s="545"/>
      <c r="FW4" s="545"/>
      <c r="FX4" s="545"/>
      <c r="FY4" s="545"/>
      <c r="FZ4" s="545"/>
      <c r="GA4" s="545"/>
      <c r="GB4" s="545"/>
    </row>
    <row r="5" spans="1:184" s="10" customFormat="1" ht="13.8" x14ac:dyDescent="0.25">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4"/>
      <c r="EJ5" s="124"/>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row>
    <row r="6" spans="1:184" s="10" customFormat="1" ht="13.8" x14ac:dyDescent="0.25">
      <c r="A6" s="545" t="s">
        <v>237</v>
      </c>
      <c r="B6" s="545"/>
      <c r="C6" s="545"/>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545"/>
      <c r="AP6" s="545"/>
      <c r="AQ6" s="545"/>
      <c r="AR6" s="545"/>
      <c r="AS6" s="545"/>
      <c r="AT6" s="545"/>
      <c r="AU6" s="545"/>
      <c r="AV6" s="545"/>
      <c r="AW6" s="545"/>
      <c r="AX6" s="545"/>
      <c r="AY6" s="545"/>
      <c r="AZ6" s="545"/>
      <c r="BA6" s="545"/>
      <c r="BB6" s="545"/>
      <c r="BC6" s="545"/>
      <c r="BD6" s="545"/>
      <c r="BE6" s="545"/>
      <c r="BF6" s="545"/>
      <c r="BG6" s="545"/>
      <c r="BH6" s="545"/>
      <c r="BI6" s="545"/>
      <c r="BJ6" s="545"/>
      <c r="BK6" s="545"/>
      <c r="BL6" s="545"/>
      <c r="BM6" s="545"/>
      <c r="BN6" s="545"/>
      <c r="BO6" s="545"/>
      <c r="BP6" s="545"/>
      <c r="BQ6" s="545"/>
      <c r="BR6" s="545"/>
      <c r="BS6" s="545"/>
      <c r="BT6" s="545"/>
      <c r="BU6" s="545"/>
      <c r="BV6" s="545"/>
      <c r="BW6" s="545"/>
      <c r="BX6" s="545"/>
      <c r="BY6" s="545"/>
      <c r="BZ6" s="545"/>
      <c r="CA6" s="545"/>
      <c r="CB6" s="545"/>
      <c r="CC6" s="545"/>
      <c r="CD6" s="545"/>
      <c r="CE6" s="545"/>
      <c r="CF6" s="545"/>
      <c r="CG6" s="545"/>
      <c r="CH6" s="545"/>
      <c r="CI6" s="545"/>
      <c r="CJ6" s="545"/>
      <c r="CK6" s="545"/>
      <c r="CL6" s="545"/>
      <c r="CM6" s="545"/>
      <c r="CN6" s="545"/>
      <c r="CO6" s="545"/>
      <c r="CP6" s="545"/>
      <c r="CQ6" s="545"/>
      <c r="CR6" s="545"/>
      <c r="CS6" s="545"/>
      <c r="CT6" s="545"/>
      <c r="CU6" s="545"/>
      <c r="CV6" s="545"/>
      <c r="CW6" s="545"/>
      <c r="CX6" s="545"/>
      <c r="CY6" s="545"/>
      <c r="CZ6" s="545"/>
      <c r="DA6" s="545"/>
      <c r="DB6" s="545"/>
      <c r="DC6" s="545"/>
      <c r="DD6" s="545"/>
      <c r="DE6" s="545"/>
      <c r="DF6" s="545"/>
      <c r="DG6" s="545"/>
      <c r="DH6" s="545"/>
      <c r="DI6" s="545"/>
      <c r="DJ6" s="545"/>
      <c r="DK6" s="545"/>
      <c r="DL6" s="545"/>
      <c r="DM6" s="545"/>
      <c r="DN6" s="545"/>
      <c r="DO6" s="545"/>
      <c r="DP6" s="545"/>
      <c r="DQ6" s="545"/>
      <c r="DR6" s="545"/>
      <c r="DS6" s="545"/>
      <c r="DT6" s="545"/>
      <c r="DU6" s="545"/>
      <c r="DV6" s="545"/>
      <c r="DW6" s="545"/>
      <c r="DX6" s="545"/>
      <c r="DY6" s="545"/>
      <c r="DZ6" s="545"/>
      <c r="EA6" s="545"/>
      <c r="EB6" s="545"/>
      <c r="EC6" s="545"/>
      <c r="ED6" s="545"/>
      <c r="EE6" s="545"/>
      <c r="EF6" s="545"/>
      <c r="EG6" s="545"/>
      <c r="EH6" s="545"/>
      <c r="EI6" s="545"/>
      <c r="EJ6" s="545"/>
      <c r="EK6" s="545"/>
      <c r="EL6" s="545"/>
      <c r="EM6" s="545"/>
      <c r="EN6" s="545"/>
      <c r="EO6" s="545"/>
      <c r="EP6" s="545"/>
      <c r="EQ6" s="545"/>
      <c r="ER6" s="545"/>
      <c r="ES6" s="545"/>
      <c r="ET6" s="545"/>
      <c r="EU6" s="545"/>
      <c r="EV6" s="545"/>
      <c r="EW6" s="545"/>
      <c r="EX6" s="545"/>
      <c r="EY6" s="545"/>
      <c r="EZ6" s="545"/>
      <c r="FA6" s="545"/>
      <c r="FB6" s="545"/>
      <c r="FC6" s="545"/>
      <c r="FD6" s="545"/>
      <c r="FE6" s="545"/>
      <c r="FF6" s="545"/>
      <c r="FG6" s="545"/>
      <c r="FH6" s="545"/>
      <c r="FI6" s="545"/>
      <c r="FJ6" s="545"/>
      <c r="FK6" s="545"/>
      <c r="FL6" s="545"/>
      <c r="FM6" s="545"/>
      <c r="FN6" s="545"/>
      <c r="FO6" s="545"/>
      <c r="FP6" s="545"/>
      <c r="FQ6" s="545"/>
      <c r="FR6" s="545"/>
      <c r="FS6" s="545"/>
      <c r="FT6" s="545"/>
      <c r="FU6" s="545"/>
      <c r="FV6" s="545"/>
      <c r="FW6" s="545"/>
      <c r="FX6" s="545"/>
      <c r="FY6" s="545"/>
      <c r="FZ6" s="545"/>
      <c r="GA6" s="545"/>
      <c r="GB6" s="545"/>
    </row>
    <row r="8" spans="1:184" s="21" customFormat="1" ht="13.8" x14ac:dyDescent="0.25">
      <c r="A8" s="124" t="s">
        <v>43</v>
      </c>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548" t="s">
        <v>614</v>
      </c>
      <c r="AD8" s="548"/>
      <c r="AE8" s="548"/>
      <c r="AF8" s="548"/>
      <c r="AG8" s="548"/>
      <c r="AH8" s="548"/>
      <c r="AI8" s="548"/>
      <c r="AJ8" s="548"/>
      <c r="AK8" s="548"/>
      <c r="AL8" s="548"/>
      <c r="AM8" s="548"/>
      <c r="AN8" s="548"/>
      <c r="AO8" s="548"/>
      <c r="AP8" s="548"/>
      <c r="AQ8" s="548"/>
      <c r="AR8" s="548"/>
      <c r="AS8" s="548"/>
      <c r="AT8" s="548"/>
      <c r="AU8" s="548"/>
      <c r="AV8" s="548"/>
      <c r="AW8" s="548"/>
      <c r="AX8" s="548"/>
      <c r="AY8" s="548"/>
      <c r="AZ8" s="548"/>
      <c r="BA8" s="548"/>
      <c r="BB8" s="548"/>
      <c r="BC8" s="548"/>
      <c r="BD8" s="548"/>
      <c r="BE8" s="548"/>
      <c r="BF8" s="548"/>
      <c r="BG8" s="548"/>
      <c r="BH8" s="548"/>
      <c r="BI8" s="548"/>
      <c r="BJ8" s="548"/>
      <c r="BK8" s="548"/>
      <c r="BL8" s="548"/>
      <c r="BM8" s="548"/>
      <c r="BN8" s="548"/>
      <c r="BO8" s="548"/>
      <c r="BP8" s="548"/>
      <c r="BQ8" s="548"/>
      <c r="BR8" s="548"/>
      <c r="BS8" s="548"/>
      <c r="BT8" s="548"/>
      <c r="BU8" s="548"/>
      <c r="BV8" s="548"/>
      <c r="BW8" s="548"/>
      <c r="BX8" s="548"/>
      <c r="BY8" s="548"/>
      <c r="BZ8" s="548"/>
      <c r="CA8" s="548"/>
      <c r="CB8" s="548"/>
      <c r="CC8" s="548"/>
      <c r="CD8" s="548"/>
      <c r="CE8" s="548"/>
      <c r="CF8" s="548"/>
      <c r="CG8" s="548"/>
      <c r="CH8" s="548"/>
      <c r="CI8" s="548"/>
      <c r="CJ8" s="548"/>
      <c r="CK8" s="548"/>
      <c r="CL8" s="548"/>
      <c r="CM8" s="548"/>
      <c r="CN8" s="548"/>
      <c r="CO8" s="548"/>
      <c r="CP8" s="548"/>
      <c r="CQ8" s="548"/>
      <c r="CR8" s="548"/>
      <c r="CS8" s="548"/>
      <c r="CT8" s="548"/>
      <c r="CU8" s="548"/>
      <c r="CV8" s="548"/>
      <c r="CW8" s="548"/>
      <c r="CX8" s="548"/>
      <c r="CY8" s="548"/>
      <c r="CZ8" s="548"/>
      <c r="DA8" s="548"/>
      <c r="DB8" s="548"/>
      <c r="DC8" s="548"/>
      <c r="DD8" s="548"/>
      <c r="DE8" s="548"/>
      <c r="DF8" s="548"/>
      <c r="DG8" s="548"/>
      <c r="DH8" s="548"/>
      <c r="DI8" s="548"/>
      <c r="DJ8" s="548"/>
      <c r="DK8" s="548"/>
      <c r="DL8" s="548"/>
      <c r="DM8" s="548"/>
      <c r="DN8" s="548"/>
      <c r="DO8" s="548"/>
      <c r="DP8" s="548"/>
      <c r="DQ8" s="548"/>
      <c r="DR8" s="548"/>
      <c r="DS8" s="548"/>
      <c r="DT8" s="548"/>
      <c r="DU8" s="548"/>
      <c r="DV8" s="548"/>
      <c r="DW8" s="548"/>
      <c r="DX8" s="548"/>
      <c r="DY8" s="548"/>
      <c r="DZ8" s="548"/>
      <c r="EA8" s="548"/>
      <c r="EB8" s="548"/>
      <c r="EC8" s="548"/>
      <c r="ED8" s="548"/>
      <c r="EE8" s="548"/>
      <c r="EF8" s="548"/>
      <c r="EG8" s="548"/>
      <c r="EH8" s="548"/>
      <c r="EI8" s="548"/>
      <c r="EJ8" s="548"/>
      <c r="EK8" s="548"/>
      <c r="EL8" s="548"/>
      <c r="EM8" s="548"/>
      <c r="EN8" s="548"/>
      <c r="EO8" s="548"/>
      <c r="EP8" s="548"/>
      <c r="EQ8" s="548"/>
      <c r="ER8" s="548"/>
      <c r="ES8" s="548"/>
      <c r="ET8" s="548"/>
      <c r="EU8" s="548"/>
      <c r="EV8" s="548"/>
      <c r="EW8" s="548"/>
      <c r="EX8" s="548"/>
      <c r="EY8" s="548"/>
      <c r="EZ8" s="548"/>
      <c r="FA8" s="548"/>
      <c r="FB8" s="548"/>
      <c r="FC8" s="548"/>
      <c r="FD8" s="548"/>
      <c r="FE8" s="548"/>
      <c r="FF8" s="548"/>
      <c r="FG8" s="548"/>
      <c r="FH8" s="548"/>
      <c r="FI8" s="548"/>
      <c r="FJ8" s="548"/>
      <c r="FK8" s="124"/>
      <c r="FL8" s="124"/>
      <c r="FM8" s="124"/>
      <c r="FN8" s="124"/>
      <c r="FO8" s="124"/>
      <c r="FP8" s="124"/>
      <c r="FQ8" s="124"/>
      <c r="FR8" s="124"/>
      <c r="FS8" s="124"/>
      <c r="FT8" s="124"/>
      <c r="FU8" s="124"/>
      <c r="FV8" s="124"/>
      <c r="FW8" s="124"/>
      <c r="FX8" s="124"/>
      <c r="FY8" s="124"/>
      <c r="FZ8" s="124"/>
      <c r="GA8" s="124"/>
      <c r="GB8" s="124"/>
    </row>
    <row r="9" spans="1:184" s="38" customFormat="1" ht="14.4" x14ac:dyDescent="0.3"/>
    <row r="10" spans="1:184" s="42" customFormat="1" ht="13.8" x14ac:dyDescent="0.25">
      <c r="A10" s="545" t="s">
        <v>44</v>
      </c>
      <c r="B10" s="545"/>
      <c r="C10" s="545"/>
      <c r="D10" s="545"/>
      <c r="E10" s="545"/>
      <c r="F10" s="545"/>
      <c r="G10" s="545"/>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6" t="s">
        <v>470</v>
      </c>
      <c r="AV10" s="546"/>
      <c r="AW10" s="546"/>
      <c r="AX10" s="546"/>
      <c r="AY10" s="546"/>
      <c r="AZ10" s="546"/>
      <c r="BA10" s="546"/>
      <c r="BB10" s="546"/>
      <c r="BC10" s="546"/>
      <c r="BD10" s="546"/>
      <c r="BE10" s="546"/>
      <c r="BF10" s="546"/>
      <c r="BG10" s="546"/>
      <c r="BH10" s="546"/>
      <c r="BI10" s="546"/>
      <c r="BJ10" s="546"/>
      <c r="BK10" s="546"/>
      <c r="BL10" s="546"/>
      <c r="BM10" s="546"/>
      <c r="BN10" s="546"/>
      <c r="BO10" s="546"/>
      <c r="BP10" s="546"/>
      <c r="BQ10" s="546"/>
      <c r="BR10" s="546"/>
      <c r="BS10" s="546"/>
      <c r="BT10" s="546"/>
      <c r="BU10" s="546"/>
      <c r="BV10" s="546"/>
      <c r="BW10" s="546"/>
      <c r="BX10" s="546"/>
      <c r="BY10" s="546"/>
      <c r="BZ10" s="546"/>
      <c r="CA10" s="546"/>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c r="DN10" s="546"/>
      <c r="DO10" s="546"/>
      <c r="DP10" s="546"/>
      <c r="DQ10" s="546"/>
      <c r="DR10" s="546"/>
      <c r="DS10" s="546"/>
      <c r="DT10" s="546"/>
      <c r="DU10" s="546"/>
      <c r="DV10" s="546"/>
      <c r="DW10" s="546"/>
      <c r="DX10" s="546"/>
      <c r="DY10" s="546"/>
      <c r="DZ10" s="546"/>
      <c r="EA10" s="546"/>
      <c r="EB10" s="546"/>
      <c r="EC10" s="546"/>
      <c r="ED10" s="546"/>
      <c r="EE10" s="546"/>
      <c r="EF10" s="546"/>
      <c r="EG10" s="546"/>
      <c r="EH10" s="546"/>
      <c r="EI10" s="546"/>
      <c r="EJ10" s="546"/>
      <c r="EK10" s="546"/>
      <c r="EL10" s="546"/>
      <c r="EM10" s="546"/>
      <c r="EN10" s="546"/>
      <c r="EO10" s="546"/>
      <c r="EP10" s="546"/>
      <c r="EQ10" s="546"/>
      <c r="ER10" s="546"/>
      <c r="ES10" s="546"/>
      <c r="ET10" s="546"/>
      <c r="EU10" s="546"/>
      <c r="EV10" s="546"/>
      <c r="EW10" s="546"/>
      <c r="EX10" s="546"/>
      <c r="EY10" s="546"/>
      <c r="EZ10" s="546"/>
      <c r="FA10" s="546"/>
      <c r="FB10" s="546"/>
      <c r="FC10" s="546"/>
      <c r="FD10" s="546"/>
      <c r="FE10" s="546"/>
      <c r="FF10" s="546"/>
      <c r="FG10" s="546"/>
      <c r="FH10" s="546"/>
      <c r="FI10" s="546"/>
      <c r="FJ10" s="546"/>
      <c r="FK10" s="124"/>
      <c r="FL10" s="124"/>
      <c r="FM10" s="124"/>
      <c r="FN10" s="124"/>
      <c r="FO10" s="124"/>
      <c r="FP10" s="124"/>
      <c r="FQ10" s="124"/>
      <c r="FR10" s="124"/>
      <c r="FS10" s="124"/>
      <c r="FT10" s="124"/>
      <c r="FU10" s="124"/>
      <c r="FV10" s="124"/>
      <c r="FW10" s="124"/>
      <c r="FX10" s="124"/>
      <c r="FY10" s="124"/>
      <c r="FZ10" s="124"/>
      <c r="GA10" s="124"/>
      <c r="GB10" s="124"/>
    </row>
    <row r="13" spans="1:184" s="20" customFormat="1" ht="12.75" customHeight="1" x14ac:dyDescent="0.3">
      <c r="A13" s="549" t="s">
        <v>45</v>
      </c>
      <c r="B13" s="550"/>
      <c r="C13" s="550"/>
      <c r="D13" s="550"/>
      <c r="E13" s="550"/>
      <c r="F13" s="551"/>
      <c r="G13" s="549" t="s">
        <v>218</v>
      </c>
      <c r="H13" s="550"/>
      <c r="I13" s="550"/>
      <c r="J13" s="550"/>
      <c r="K13" s="550"/>
      <c r="L13" s="550"/>
      <c r="M13" s="550"/>
      <c r="N13" s="550"/>
      <c r="O13" s="550"/>
      <c r="P13" s="550"/>
      <c r="Q13" s="550"/>
      <c r="R13" s="550"/>
      <c r="S13" s="550"/>
      <c r="T13" s="550"/>
      <c r="U13" s="550"/>
      <c r="V13" s="550"/>
      <c r="W13" s="550"/>
      <c r="X13" s="550"/>
      <c r="Y13" s="550"/>
      <c r="Z13" s="550"/>
      <c r="AA13" s="550"/>
      <c r="AB13" s="550"/>
      <c r="AC13" s="551"/>
      <c r="AD13" s="549" t="s">
        <v>46</v>
      </c>
      <c r="AE13" s="550"/>
      <c r="AF13" s="550"/>
      <c r="AG13" s="550"/>
      <c r="AH13" s="550"/>
      <c r="AI13" s="550"/>
      <c r="AJ13" s="550"/>
      <c r="AK13" s="550"/>
      <c r="AL13" s="550"/>
      <c r="AM13" s="550"/>
      <c r="AN13" s="550"/>
      <c r="AO13" s="550"/>
      <c r="AP13" s="550"/>
      <c r="AQ13" s="550"/>
      <c r="AR13" s="550"/>
      <c r="AS13" s="551"/>
      <c r="AT13" s="470" t="s">
        <v>47</v>
      </c>
      <c r="AU13" s="471"/>
      <c r="AV13" s="471"/>
      <c r="AW13" s="471"/>
      <c r="AX13" s="471"/>
      <c r="AY13" s="471"/>
      <c r="AZ13" s="471"/>
      <c r="BA13" s="471"/>
      <c r="BB13" s="471"/>
      <c r="BC13" s="471"/>
      <c r="BD13" s="471"/>
      <c r="BE13" s="471"/>
      <c r="BF13" s="471"/>
      <c r="BG13" s="471"/>
      <c r="BH13" s="471"/>
      <c r="BI13" s="471"/>
      <c r="BJ13" s="471"/>
      <c r="BK13" s="471"/>
      <c r="BL13" s="471"/>
      <c r="BM13" s="471"/>
      <c r="BN13" s="471"/>
      <c r="BO13" s="471"/>
      <c r="BP13" s="471"/>
      <c r="BQ13" s="471"/>
      <c r="BR13" s="471"/>
      <c r="BS13" s="471"/>
      <c r="BT13" s="471"/>
      <c r="BU13" s="471"/>
      <c r="BV13" s="471"/>
      <c r="BW13" s="471"/>
      <c r="BX13" s="471"/>
      <c r="BY13" s="471"/>
      <c r="BZ13" s="471"/>
      <c r="CA13" s="471"/>
      <c r="CB13" s="471"/>
      <c r="CC13" s="471"/>
      <c r="CD13" s="471"/>
      <c r="CE13" s="471"/>
      <c r="CF13" s="471"/>
      <c r="CG13" s="471"/>
      <c r="CH13" s="471"/>
      <c r="CI13" s="471"/>
      <c r="CJ13" s="471"/>
      <c r="CK13" s="471"/>
      <c r="CL13" s="471"/>
      <c r="CM13" s="471"/>
      <c r="CN13" s="471"/>
      <c r="CO13" s="471"/>
      <c r="CP13" s="471"/>
      <c r="CQ13" s="471"/>
      <c r="CR13" s="471"/>
      <c r="CS13" s="471"/>
      <c r="CT13" s="471"/>
      <c r="CU13" s="471"/>
      <c r="CV13" s="471"/>
      <c r="CW13" s="471"/>
      <c r="CX13" s="471"/>
      <c r="CY13" s="471"/>
      <c r="CZ13" s="471"/>
      <c r="DA13" s="471"/>
      <c r="DB13" s="471"/>
      <c r="DC13" s="471"/>
      <c r="DD13" s="471"/>
      <c r="DE13" s="471"/>
      <c r="DF13" s="471"/>
      <c r="DG13" s="471"/>
      <c r="DH13" s="471"/>
      <c r="DI13" s="471"/>
      <c r="DJ13" s="471"/>
      <c r="DK13" s="471"/>
      <c r="DL13" s="471"/>
      <c r="DM13" s="472"/>
      <c r="DN13" s="549" t="s">
        <v>48</v>
      </c>
      <c r="DO13" s="550"/>
      <c r="DP13" s="550"/>
      <c r="DQ13" s="550"/>
      <c r="DR13" s="550"/>
      <c r="DS13" s="550"/>
      <c r="DT13" s="550"/>
      <c r="DU13" s="550"/>
      <c r="DV13" s="550"/>
      <c r="DW13" s="550"/>
      <c r="DX13" s="550"/>
      <c r="DY13" s="550"/>
      <c r="DZ13" s="550"/>
      <c r="EA13" s="550"/>
      <c r="EB13" s="550"/>
      <c r="EC13" s="551"/>
      <c r="ED13" s="549" t="s">
        <v>94</v>
      </c>
      <c r="EE13" s="550"/>
      <c r="EF13" s="550"/>
      <c r="EG13" s="550"/>
      <c r="EH13" s="550"/>
      <c r="EI13" s="550"/>
      <c r="EJ13" s="550"/>
      <c r="EK13" s="550"/>
      <c r="EL13" s="550"/>
      <c r="EM13" s="550"/>
      <c r="EN13" s="550"/>
      <c r="EO13" s="550"/>
      <c r="EP13" s="550"/>
      <c r="EQ13" s="550"/>
      <c r="ER13" s="550"/>
      <c r="ES13" s="551"/>
      <c r="ET13" s="549" t="s">
        <v>95</v>
      </c>
      <c r="EU13" s="550"/>
      <c r="EV13" s="550"/>
      <c r="EW13" s="550"/>
      <c r="EX13" s="550"/>
      <c r="EY13" s="550"/>
      <c r="EZ13" s="550"/>
      <c r="FA13" s="550"/>
      <c r="FB13" s="550"/>
      <c r="FC13" s="550"/>
      <c r="FD13" s="550"/>
      <c r="FE13" s="550"/>
      <c r="FF13" s="550"/>
      <c r="FG13" s="550"/>
      <c r="FH13" s="550"/>
      <c r="FI13" s="550"/>
      <c r="FJ13" s="551"/>
      <c r="FK13" s="126"/>
      <c r="FL13" s="126"/>
      <c r="FM13" s="126"/>
      <c r="FN13" s="126"/>
      <c r="FO13" s="126"/>
      <c r="FP13" s="126"/>
      <c r="FQ13" s="126"/>
      <c r="FR13" s="126"/>
      <c r="FS13" s="126"/>
      <c r="FT13" s="126"/>
      <c r="FU13" s="126"/>
      <c r="FV13" s="126"/>
      <c r="FW13" s="126"/>
      <c r="FX13" s="126"/>
      <c r="FY13" s="126"/>
      <c r="FZ13" s="126"/>
      <c r="GA13" s="126"/>
      <c r="GB13" s="126"/>
    </row>
    <row r="14" spans="1:184" s="20" customFormat="1" ht="24.9" customHeight="1" x14ac:dyDescent="0.3">
      <c r="A14" s="552"/>
      <c r="B14" s="553"/>
      <c r="C14" s="553"/>
      <c r="D14" s="553"/>
      <c r="E14" s="553"/>
      <c r="F14" s="554"/>
      <c r="G14" s="552"/>
      <c r="H14" s="553"/>
      <c r="I14" s="553"/>
      <c r="J14" s="553"/>
      <c r="K14" s="553"/>
      <c r="L14" s="553"/>
      <c r="M14" s="553"/>
      <c r="N14" s="553"/>
      <c r="O14" s="553"/>
      <c r="P14" s="553"/>
      <c r="Q14" s="553"/>
      <c r="R14" s="553"/>
      <c r="S14" s="553"/>
      <c r="T14" s="553"/>
      <c r="U14" s="553"/>
      <c r="V14" s="553"/>
      <c r="W14" s="553"/>
      <c r="X14" s="553"/>
      <c r="Y14" s="553"/>
      <c r="Z14" s="553"/>
      <c r="AA14" s="553"/>
      <c r="AB14" s="553"/>
      <c r="AC14" s="554"/>
      <c r="AD14" s="552"/>
      <c r="AE14" s="553"/>
      <c r="AF14" s="553"/>
      <c r="AG14" s="553"/>
      <c r="AH14" s="553"/>
      <c r="AI14" s="553"/>
      <c r="AJ14" s="553"/>
      <c r="AK14" s="553"/>
      <c r="AL14" s="553"/>
      <c r="AM14" s="553"/>
      <c r="AN14" s="553"/>
      <c r="AO14" s="553"/>
      <c r="AP14" s="553"/>
      <c r="AQ14" s="553"/>
      <c r="AR14" s="553"/>
      <c r="AS14" s="554"/>
      <c r="AT14" s="549" t="s">
        <v>2</v>
      </c>
      <c r="AU14" s="550"/>
      <c r="AV14" s="550"/>
      <c r="AW14" s="550"/>
      <c r="AX14" s="550"/>
      <c r="AY14" s="550"/>
      <c r="AZ14" s="550"/>
      <c r="BA14" s="550"/>
      <c r="BB14" s="550"/>
      <c r="BC14" s="550"/>
      <c r="BD14" s="550"/>
      <c r="BE14" s="550"/>
      <c r="BF14" s="550"/>
      <c r="BG14" s="550"/>
      <c r="BH14" s="550"/>
      <c r="BI14" s="550"/>
      <c r="BJ14" s="551"/>
      <c r="BK14" s="470" t="s">
        <v>3</v>
      </c>
      <c r="BL14" s="471"/>
      <c r="BM14" s="471"/>
      <c r="BN14" s="471"/>
      <c r="BO14" s="471"/>
      <c r="BP14" s="471"/>
      <c r="BQ14" s="471"/>
      <c r="BR14" s="471"/>
      <c r="BS14" s="471"/>
      <c r="BT14" s="471"/>
      <c r="BU14" s="471"/>
      <c r="BV14" s="471"/>
      <c r="BW14" s="471"/>
      <c r="BX14" s="471"/>
      <c r="BY14" s="471"/>
      <c r="BZ14" s="471"/>
      <c r="CA14" s="471"/>
      <c r="CB14" s="471"/>
      <c r="CC14" s="471"/>
      <c r="CD14" s="471"/>
      <c r="CE14" s="471"/>
      <c r="CF14" s="471"/>
      <c r="CG14" s="471"/>
      <c r="CH14" s="471"/>
      <c r="CI14" s="471"/>
      <c r="CJ14" s="471"/>
      <c r="CK14" s="471"/>
      <c r="CL14" s="471"/>
      <c r="CM14" s="471"/>
      <c r="CN14" s="471"/>
      <c r="CO14" s="471"/>
      <c r="CP14" s="471"/>
      <c r="CQ14" s="471"/>
      <c r="CR14" s="471"/>
      <c r="CS14" s="471"/>
      <c r="CT14" s="471"/>
      <c r="CU14" s="471"/>
      <c r="CV14" s="471"/>
      <c r="CW14" s="471"/>
      <c r="CX14" s="471"/>
      <c r="CY14" s="471"/>
      <c r="CZ14" s="471"/>
      <c r="DA14" s="471"/>
      <c r="DB14" s="471"/>
      <c r="DC14" s="471"/>
      <c r="DD14" s="471"/>
      <c r="DE14" s="471"/>
      <c r="DF14" s="471"/>
      <c r="DG14" s="471"/>
      <c r="DH14" s="471"/>
      <c r="DI14" s="471"/>
      <c r="DJ14" s="471"/>
      <c r="DK14" s="471"/>
      <c r="DL14" s="471"/>
      <c r="DM14" s="472"/>
      <c r="DN14" s="552"/>
      <c r="DO14" s="553"/>
      <c r="DP14" s="553"/>
      <c r="DQ14" s="553"/>
      <c r="DR14" s="553"/>
      <c r="DS14" s="553"/>
      <c r="DT14" s="553"/>
      <c r="DU14" s="553"/>
      <c r="DV14" s="553"/>
      <c r="DW14" s="553"/>
      <c r="DX14" s="553"/>
      <c r="DY14" s="553"/>
      <c r="DZ14" s="553"/>
      <c r="EA14" s="553"/>
      <c r="EB14" s="553"/>
      <c r="EC14" s="554"/>
      <c r="ED14" s="552"/>
      <c r="EE14" s="553"/>
      <c r="EF14" s="553"/>
      <c r="EG14" s="553"/>
      <c r="EH14" s="553"/>
      <c r="EI14" s="553"/>
      <c r="EJ14" s="553"/>
      <c r="EK14" s="553"/>
      <c r="EL14" s="553"/>
      <c r="EM14" s="553"/>
      <c r="EN14" s="553"/>
      <c r="EO14" s="553"/>
      <c r="EP14" s="553"/>
      <c r="EQ14" s="553"/>
      <c r="ER14" s="553"/>
      <c r="ES14" s="554"/>
      <c r="ET14" s="552"/>
      <c r="EU14" s="553"/>
      <c r="EV14" s="553"/>
      <c r="EW14" s="553"/>
      <c r="EX14" s="553"/>
      <c r="EY14" s="553"/>
      <c r="EZ14" s="553"/>
      <c r="FA14" s="553"/>
      <c r="FB14" s="553"/>
      <c r="FC14" s="553"/>
      <c r="FD14" s="553"/>
      <c r="FE14" s="553"/>
      <c r="FF14" s="553"/>
      <c r="FG14" s="553"/>
      <c r="FH14" s="553"/>
      <c r="FI14" s="553"/>
      <c r="FJ14" s="554"/>
      <c r="FK14" s="126"/>
      <c r="FL14" s="126"/>
      <c r="FM14" s="126"/>
      <c r="FN14" s="126"/>
      <c r="FO14" s="126"/>
      <c r="FP14" s="126"/>
      <c r="FQ14" s="126"/>
      <c r="FR14" s="126"/>
      <c r="FS14" s="126"/>
      <c r="FT14" s="126"/>
      <c r="FU14" s="126"/>
      <c r="FV14" s="126"/>
      <c r="FW14" s="126"/>
      <c r="FX14" s="126"/>
      <c r="FY14" s="126"/>
      <c r="FZ14" s="126"/>
      <c r="GA14" s="126"/>
      <c r="GB14" s="126"/>
    </row>
    <row r="15" spans="1:184" s="20" customFormat="1" ht="45.75" customHeight="1" x14ac:dyDescent="0.3">
      <c r="A15" s="555"/>
      <c r="B15" s="556"/>
      <c r="C15" s="556"/>
      <c r="D15" s="556"/>
      <c r="E15" s="556"/>
      <c r="F15" s="557"/>
      <c r="G15" s="555"/>
      <c r="H15" s="556"/>
      <c r="I15" s="556"/>
      <c r="J15" s="556"/>
      <c r="K15" s="556"/>
      <c r="L15" s="556"/>
      <c r="M15" s="556"/>
      <c r="N15" s="556"/>
      <c r="O15" s="556"/>
      <c r="P15" s="556"/>
      <c r="Q15" s="556"/>
      <c r="R15" s="556"/>
      <c r="S15" s="556"/>
      <c r="T15" s="556"/>
      <c r="U15" s="556"/>
      <c r="V15" s="556"/>
      <c r="W15" s="556"/>
      <c r="X15" s="556"/>
      <c r="Y15" s="556"/>
      <c r="Z15" s="556"/>
      <c r="AA15" s="556"/>
      <c r="AB15" s="556"/>
      <c r="AC15" s="557"/>
      <c r="AD15" s="555"/>
      <c r="AE15" s="556"/>
      <c r="AF15" s="556"/>
      <c r="AG15" s="556"/>
      <c r="AH15" s="556"/>
      <c r="AI15" s="556"/>
      <c r="AJ15" s="556"/>
      <c r="AK15" s="556"/>
      <c r="AL15" s="556"/>
      <c r="AM15" s="556"/>
      <c r="AN15" s="556"/>
      <c r="AO15" s="556"/>
      <c r="AP15" s="556"/>
      <c r="AQ15" s="556"/>
      <c r="AR15" s="556"/>
      <c r="AS15" s="557"/>
      <c r="AT15" s="555"/>
      <c r="AU15" s="556"/>
      <c r="AV15" s="556"/>
      <c r="AW15" s="556"/>
      <c r="AX15" s="556"/>
      <c r="AY15" s="556"/>
      <c r="AZ15" s="556"/>
      <c r="BA15" s="556"/>
      <c r="BB15" s="556"/>
      <c r="BC15" s="556"/>
      <c r="BD15" s="556"/>
      <c r="BE15" s="556"/>
      <c r="BF15" s="556"/>
      <c r="BG15" s="556"/>
      <c r="BH15" s="556"/>
      <c r="BI15" s="556"/>
      <c r="BJ15" s="557"/>
      <c r="BK15" s="470" t="s">
        <v>49</v>
      </c>
      <c r="BL15" s="471"/>
      <c r="BM15" s="471"/>
      <c r="BN15" s="471"/>
      <c r="BO15" s="471"/>
      <c r="BP15" s="471"/>
      <c r="BQ15" s="471"/>
      <c r="BR15" s="471"/>
      <c r="BS15" s="471"/>
      <c r="BT15" s="471"/>
      <c r="BU15" s="471"/>
      <c r="BV15" s="471"/>
      <c r="BW15" s="471"/>
      <c r="BX15" s="471"/>
      <c r="BY15" s="471"/>
      <c r="BZ15" s="471"/>
      <c r="CA15" s="471"/>
      <c r="CB15" s="472"/>
      <c r="CC15" s="558" t="s">
        <v>50</v>
      </c>
      <c r="CD15" s="558"/>
      <c r="CE15" s="558"/>
      <c r="CF15" s="558"/>
      <c r="CG15" s="558"/>
      <c r="CH15" s="558"/>
      <c r="CI15" s="558"/>
      <c r="CJ15" s="558"/>
      <c r="CK15" s="558"/>
      <c r="CL15" s="558"/>
      <c r="CM15" s="558"/>
      <c r="CN15" s="558"/>
      <c r="CO15" s="558"/>
      <c r="CP15" s="558"/>
      <c r="CQ15" s="558"/>
      <c r="CR15" s="558"/>
      <c r="CS15" s="558"/>
      <c r="CT15" s="558"/>
      <c r="CU15" s="558"/>
      <c r="CV15" s="470" t="s">
        <v>51</v>
      </c>
      <c r="CW15" s="471"/>
      <c r="CX15" s="471"/>
      <c r="CY15" s="471"/>
      <c r="CZ15" s="471"/>
      <c r="DA15" s="471"/>
      <c r="DB15" s="471"/>
      <c r="DC15" s="471"/>
      <c r="DD15" s="471"/>
      <c r="DE15" s="471"/>
      <c r="DF15" s="471"/>
      <c r="DG15" s="471"/>
      <c r="DH15" s="471"/>
      <c r="DI15" s="471"/>
      <c r="DJ15" s="471"/>
      <c r="DK15" s="471"/>
      <c r="DL15" s="471"/>
      <c r="DM15" s="472"/>
      <c r="DN15" s="555"/>
      <c r="DO15" s="556"/>
      <c r="DP15" s="556"/>
      <c r="DQ15" s="556"/>
      <c r="DR15" s="556"/>
      <c r="DS15" s="556"/>
      <c r="DT15" s="556"/>
      <c r="DU15" s="556"/>
      <c r="DV15" s="556"/>
      <c r="DW15" s="556"/>
      <c r="DX15" s="556"/>
      <c r="DY15" s="556"/>
      <c r="DZ15" s="556"/>
      <c r="EA15" s="556"/>
      <c r="EB15" s="556"/>
      <c r="EC15" s="557"/>
      <c r="ED15" s="555"/>
      <c r="EE15" s="556"/>
      <c r="EF15" s="556"/>
      <c r="EG15" s="556"/>
      <c r="EH15" s="556"/>
      <c r="EI15" s="556"/>
      <c r="EJ15" s="556"/>
      <c r="EK15" s="556"/>
      <c r="EL15" s="556"/>
      <c r="EM15" s="556"/>
      <c r="EN15" s="556"/>
      <c r="EO15" s="556"/>
      <c r="EP15" s="556"/>
      <c r="EQ15" s="556"/>
      <c r="ER15" s="556"/>
      <c r="ES15" s="557"/>
      <c r="ET15" s="555"/>
      <c r="EU15" s="556"/>
      <c r="EV15" s="556"/>
      <c r="EW15" s="556"/>
      <c r="EX15" s="556"/>
      <c r="EY15" s="556"/>
      <c r="EZ15" s="556"/>
      <c r="FA15" s="556"/>
      <c r="FB15" s="556"/>
      <c r="FC15" s="556"/>
      <c r="FD15" s="556"/>
      <c r="FE15" s="556"/>
      <c r="FF15" s="556"/>
      <c r="FG15" s="556"/>
      <c r="FH15" s="556"/>
      <c r="FI15" s="556"/>
      <c r="FJ15" s="557"/>
      <c r="FK15" s="126"/>
      <c r="FL15" s="126"/>
      <c r="FM15" s="126"/>
      <c r="FN15" s="126"/>
      <c r="FO15" s="126"/>
      <c r="FP15" s="126"/>
      <c r="FQ15" s="126"/>
      <c r="FR15" s="126"/>
      <c r="FS15" s="126"/>
      <c r="FT15" s="126"/>
      <c r="FU15" s="126"/>
      <c r="FV15" s="126"/>
      <c r="FW15" s="126"/>
      <c r="FX15" s="126"/>
      <c r="FY15" s="126"/>
      <c r="FZ15" s="126"/>
      <c r="GA15" s="126"/>
      <c r="GB15" s="126"/>
    </row>
    <row r="16" spans="1:184" s="12" customFormat="1" x14ac:dyDescent="0.3">
      <c r="A16" s="559">
        <v>1</v>
      </c>
      <c r="B16" s="560"/>
      <c r="C16" s="560"/>
      <c r="D16" s="560"/>
      <c r="E16" s="560"/>
      <c r="F16" s="561"/>
      <c r="G16" s="559">
        <v>2</v>
      </c>
      <c r="H16" s="560"/>
      <c r="I16" s="560"/>
      <c r="J16" s="560"/>
      <c r="K16" s="560"/>
      <c r="L16" s="560"/>
      <c r="M16" s="560"/>
      <c r="N16" s="560"/>
      <c r="O16" s="560"/>
      <c r="P16" s="560"/>
      <c r="Q16" s="560"/>
      <c r="R16" s="560"/>
      <c r="S16" s="560"/>
      <c r="T16" s="560"/>
      <c r="U16" s="560"/>
      <c r="V16" s="560"/>
      <c r="W16" s="560"/>
      <c r="X16" s="560"/>
      <c r="Y16" s="560"/>
      <c r="Z16" s="560"/>
      <c r="AA16" s="560"/>
      <c r="AB16" s="560"/>
      <c r="AC16" s="561"/>
      <c r="AD16" s="559">
        <v>3</v>
      </c>
      <c r="AE16" s="560"/>
      <c r="AF16" s="560"/>
      <c r="AG16" s="560"/>
      <c r="AH16" s="560"/>
      <c r="AI16" s="560"/>
      <c r="AJ16" s="560"/>
      <c r="AK16" s="560"/>
      <c r="AL16" s="560"/>
      <c r="AM16" s="560"/>
      <c r="AN16" s="560"/>
      <c r="AO16" s="560"/>
      <c r="AP16" s="560"/>
      <c r="AQ16" s="560"/>
      <c r="AR16" s="560"/>
      <c r="AS16" s="561"/>
      <c r="AT16" s="559">
        <v>4</v>
      </c>
      <c r="AU16" s="560"/>
      <c r="AV16" s="560"/>
      <c r="AW16" s="560"/>
      <c r="AX16" s="560"/>
      <c r="AY16" s="560"/>
      <c r="AZ16" s="560"/>
      <c r="BA16" s="560"/>
      <c r="BB16" s="560"/>
      <c r="BC16" s="560"/>
      <c r="BD16" s="560"/>
      <c r="BE16" s="560"/>
      <c r="BF16" s="560"/>
      <c r="BG16" s="560"/>
      <c r="BH16" s="560"/>
      <c r="BI16" s="560"/>
      <c r="BJ16" s="561"/>
      <c r="BK16" s="559">
        <v>5</v>
      </c>
      <c r="BL16" s="560"/>
      <c r="BM16" s="560"/>
      <c r="BN16" s="560"/>
      <c r="BO16" s="560"/>
      <c r="BP16" s="560"/>
      <c r="BQ16" s="560"/>
      <c r="BR16" s="560"/>
      <c r="BS16" s="560"/>
      <c r="BT16" s="560"/>
      <c r="BU16" s="560"/>
      <c r="BV16" s="560"/>
      <c r="BW16" s="560"/>
      <c r="BX16" s="560"/>
      <c r="BY16" s="560"/>
      <c r="BZ16" s="560"/>
      <c r="CA16" s="560"/>
      <c r="CB16" s="561"/>
      <c r="CC16" s="568">
        <v>6</v>
      </c>
      <c r="CD16" s="568"/>
      <c r="CE16" s="568"/>
      <c r="CF16" s="568"/>
      <c r="CG16" s="568"/>
      <c r="CH16" s="568"/>
      <c r="CI16" s="568"/>
      <c r="CJ16" s="568"/>
      <c r="CK16" s="568"/>
      <c r="CL16" s="568"/>
      <c r="CM16" s="568"/>
      <c r="CN16" s="568"/>
      <c r="CO16" s="568"/>
      <c r="CP16" s="568"/>
      <c r="CQ16" s="568"/>
      <c r="CR16" s="568"/>
      <c r="CS16" s="568"/>
      <c r="CT16" s="568"/>
      <c r="CU16" s="568"/>
      <c r="CV16" s="559">
        <v>7</v>
      </c>
      <c r="CW16" s="560"/>
      <c r="CX16" s="560"/>
      <c r="CY16" s="560"/>
      <c r="CZ16" s="560"/>
      <c r="DA16" s="560"/>
      <c r="DB16" s="560"/>
      <c r="DC16" s="560"/>
      <c r="DD16" s="560"/>
      <c r="DE16" s="560"/>
      <c r="DF16" s="560"/>
      <c r="DG16" s="560"/>
      <c r="DH16" s="560"/>
      <c r="DI16" s="560"/>
      <c r="DJ16" s="560"/>
      <c r="DK16" s="560"/>
      <c r="DL16" s="560"/>
      <c r="DM16" s="561"/>
      <c r="DN16" s="559">
        <v>8</v>
      </c>
      <c r="DO16" s="560"/>
      <c r="DP16" s="560"/>
      <c r="DQ16" s="560"/>
      <c r="DR16" s="560"/>
      <c r="DS16" s="560"/>
      <c r="DT16" s="560"/>
      <c r="DU16" s="560"/>
      <c r="DV16" s="560"/>
      <c r="DW16" s="560"/>
      <c r="DX16" s="560"/>
      <c r="DY16" s="560"/>
      <c r="DZ16" s="560"/>
      <c r="EA16" s="560"/>
      <c r="EB16" s="560"/>
      <c r="EC16" s="561"/>
      <c r="ED16" s="559">
        <v>9</v>
      </c>
      <c r="EE16" s="560"/>
      <c r="EF16" s="560"/>
      <c r="EG16" s="560"/>
      <c r="EH16" s="560"/>
      <c r="EI16" s="560"/>
      <c r="EJ16" s="560"/>
      <c r="EK16" s="560"/>
      <c r="EL16" s="560"/>
      <c r="EM16" s="560"/>
      <c r="EN16" s="560"/>
      <c r="EO16" s="560"/>
      <c r="EP16" s="560"/>
      <c r="EQ16" s="560"/>
      <c r="ER16" s="560"/>
      <c r="ES16" s="561"/>
      <c r="ET16" s="559">
        <v>10</v>
      </c>
      <c r="EU16" s="560"/>
      <c r="EV16" s="560"/>
      <c r="EW16" s="560"/>
      <c r="EX16" s="560"/>
      <c r="EY16" s="560"/>
      <c r="EZ16" s="560"/>
      <c r="FA16" s="560"/>
      <c r="FB16" s="560"/>
      <c r="FC16" s="560"/>
      <c r="FD16" s="560"/>
      <c r="FE16" s="560"/>
      <c r="FF16" s="560"/>
      <c r="FG16" s="560"/>
      <c r="FH16" s="560"/>
      <c r="FI16" s="560"/>
      <c r="FJ16" s="561"/>
    </row>
    <row r="17" spans="1:166" s="13" customFormat="1" ht="15" customHeight="1" x14ac:dyDescent="0.3">
      <c r="A17" s="527" t="s">
        <v>222</v>
      </c>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c r="AM17" s="528"/>
      <c r="AN17" s="528"/>
      <c r="AO17" s="528"/>
      <c r="AP17" s="528"/>
      <c r="AQ17" s="528"/>
      <c r="AR17" s="528"/>
      <c r="AS17" s="528"/>
      <c r="AT17" s="528"/>
      <c r="AU17" s="528"/>
      <c r="AV17" s="528"/>
      <c r="AW17" s="528"/>
      <c r="AX17" s="528"/>
      <c r="AY17" s="528"/>
      <c r="AZ17" s="528"/>
      <c r="BA17" s="528"/>
      <c r="BB17" s="528"/>
      <c r="BC17" s="528"/>
      <c r="BD17" s="528"/>
      <c r="BE17" s="528"/>
      <c r="BF17" s="528"/>
      <c r="BG17" s="528"/>
      <c r="BH17" s="528"/>
      <c r="BI17" s="528"/>
      <c r="BJ17" s="528"/>
      <c r="BK17" s="528"/>
      <c r="BL17" s="528"/>
      <c r="BM17" s="528"/>
      <c r="BN17" s="528"/>
      <c r="BO17" s="528"/>
      <c r="BP17" s="528"/>
      <c r="BQ17" s="528"/>
      <c r="BR17" s="528"/>
      <c r="BS17" s="528"/>
      <c r="BT17" s="528"/>
      <c r="BU17" s="528"/>
      <c r="BV17" s="528"/>
      <c r="BW17" s="528"/>
      <c r="BX17" s="528"/>
      <c r="BY17" s="528"/>
      <c r="BZ17" s="528"/>
      <c r="CA17" s="528"/>
      <c r="CB17" s="528"/>
      <c r="CC17" s="528"/>
      <c r="CD17" s="528"/>
      <c r="CE17" s="528"/>
      <c r="CF17" s="528"/>
      <c r="CG17" s="528"/>
      <c r="CH17" s="528"/>
      <c r="CI17" s="528"/>
      <c r="CJ17" s="528"/>
      <c r="CK17" s="528"/>
      <c r="CL17" s="528"/>
      <c r="CM17" s="528"/>
      <c r="CN17" s="528"/>
      <c r="CO17" s="528"/>
      <c r="CP17" s="528"/>
      <c r="CQ17" s="528"/>
      <c r="CR17" s="528"/>
      <c r="CS17" s="528"/>
      <c r="CT17" s="528"/>
      <c r="CU17" s="528"/>
      <c r="CV17" s="528"/>
      <c r="CW17" s="528"/>
      <c r="CX17" s="528"/>
      <c r="CY17" s="528"/>
      <c r="CZ17" s="528"/>
      <c r="DA17" s="528"/>
      <c r="DB17" s="528"/>
      <c r="DC17" s="528"/>
      <c r="DD17" s="528"/>
      <c r="DE17" s="528"/>
      <c r="DF17" s="528"/>
      <c r="DG17" s="528"/>
      <c r="DH17" s="528"/>
      <c r="DI17" s="528"/>
      <c r="DJ17" s="528"/>
      <c r="DK17" s="528"/>
      <c r="DL17" s="528"/>
      <c r="DM17" s="528"/>
      <c r="DN17" s="528"/>
      <c r="DO17" s="528"/>
      <c r="DP17" s="528"/>
      <c r="DQ17" s="528"/>
      <c r="DR17" s="528"/>
      <c r="DS17" s="528"/>
      <c r="DT17" s="528"/>
      <c r="DU17" s="528"/>
      <c r="DV17" s="528"/>
      <c r="DW17" s="528"/>
      <c r="DX17" s="528"/>
      <c r="DY17" s="528"/>
      <c r="DZ17" s="528"/>
      <c r="EA17" s="528"/>
      <c r="EB17" s="528"/>
      <c r="EC17" s="528"/>
      <c r="ED17" s="528"/>
      <c r="EE17" s="528"/>
      <c r="EF17" s="528"/>
      <c r="EG17" s="528"/>
      <c r="EH17" s="528"/>
      <c r="EI17" s="528"/>
      <c r="EJ17" s="528"/>
      <c r="EK17" s="528"/>
      <c r="EL17" s="528"/>
      <c r="EM17" s="528"/>
      <c r="EN17" s="528"/>
      <c r="EO17" s="528"/>
      <c r="EP17" s="528"/>
      <c r="EQ17" s="528"/>
      <c r="ER17" s="528"/>
      <c r="ES17" s="528"/>
      <c r="ET17" s="528"/>
      <c r="EU17" s="528"/>
      <c r="EV17" s="528"/>
      <c r="EW17" s="528"/>
      <c r="EX17" s="528"/>
      <c r="EY17" s="528"/>
      <c r="EZ17" s="528"/>
      <c r="FA17" s="528"/>
      <c r="FB17" s="528"/>
      <c r="FC17" s="528"/>
      <c r="FD17" s="528"/>
      <c r="FE17" s="528"/>
      <c r="FF17" s="528"/>
      <c r="FG17" s="528"/>
      <c r="FH17" s="528"/>
      <c r="FI17" s="528"/>
      <c r="FJ17" s="529"/>
    </row>
    <row r="18" spans="1:166" s="13" customFormat="1" ht="13.2" customHeight="1" x14ac:dyDescent="0.3">
      <c r="A18" s="542"/>
      <c r="B18" s="543"/>
      <c r="C18" s="543"/>
      <c r="D18" s="543"/>
      <c r="E18" s="543"/>
      <c r="F18" s="544"/>
      <c r="G18" s="521" t="s">
        <v>428</v>
      </c>
      <c r="H18" s="522"/>
      <c r="I18" s="522"/>
      <c r="J18" s="522"/>
      <c r="K18" s="522"/>
      <c r="L18" s="522"/>
      <c r="M18" s="522"/>
      <c r="N18" s="522"/>
      <c r="O18" s="522"/>
      <c r="P18" s="522"/>
      <c r="Q18" s="522"/>
      <c r="R18" s="522"/>
      <c r="S18" s="522"/>
      <c r="T18" s="522"/>
      <c r="U18" s="522"/>
      <c r="V18" s="522"/>
      <c r="W18" s="522"/>
      <c r="X18" s="522"/>
      <c r="Y18" s="522"/>
      <c r="Z18" s="522"/>
      <c r="AA18" s="522"/>
      <c r="AB18" s="522"/>
      <c r="AC18" s="523"/>
      <c r="AD18" s="530">
        <v>1</v>
      </c>
      <c r="AE18" s="531"/>
      <c r="AF18" s="531"/>
      <c r="AG18" s="531"/>
      <c r="AH18" s="531"/>
      <c r="AI18" s="531"/>
      <c r="AJ18" s="531"/>
      <c r="AK18" s="531"/>
      <c r="AL18" s="531"/>
      <c r="AM18" s="531"/>
      <c r="AN18" s="531"/>
      <c r="AO18" s="531"/>
      <c r="AP18" s="531"/>
      <c r="AQ18" s="531"/>
      <c r="AR18" s="531"/>
      <c r="AS18" s="532"/>
      <c r="AT18" s="530">
        <f>BK18+CV18+CC18</f>
        <v>69841.2</v>
      </c>
      <c r="AU18" s="531"/>
      <c r="AV18" s="531"/>
      <c r="AW18" s="531"/>
      <c r="AX18" s="531"/>
      <c r="AY18" s="531"/>
      <c r="AZ18" s="531"/>
      <c r="BA18" s="531"/>
      <c r="BB18" s="531"/>
      <c r="BC18" s="531"/>
      <c r="BD18" s="531"/>
      <c r="BE18" s="531"/>
      <c r="BF18" s="531"/>
      <c r="BG18" s="531"/>
      <c r="BH18" s="531"/>
      <c r="BI18" s="531"/>
      <c r="BJ18" s="532"/>
      <c r="BK18" s="530">
        <v>53724</v>
      </c>
      <c r="BL18" s="531"/>
      <c r="BM18" s="531"/>
      <c r="BN18" s="531"/>
      <c r="BO18" s="531"/>
      <c r="BP18" s="531"/>
      <c r="BQ18" s="531"/>
      <c r="BR18" s="531"/>
      <c r="BS18" s="531"/>
      <c r="BT18" s="531"/>
      <c r="BU18" s="531"/>
      <c r="BV18" s="531"/>
      <c r="BW18" s="531"/>
      <c r="BX18" s="531"/>
      <c r="BY18" s="531"/>
      <c r="BZ18" s="531"/>
      <c r="CA18" s="531"/>
      <c r="CB18" s="532"/>
      <c r="CC18" s="533"/>
      <c r="CD18" s="533"/>
      <c r="CE18" s="533"/>
      <c r="CF18" s="533"/>
      <c r="CG18" s="533"/>
      <c r="CH18" s="533"/>
      <c r="CI18" s="533"/>
      <c r="CJ18" s="533"/>
      <c r="CK18" s="533"/>
      <c r="CL18" s="533"/>
      <c r="CM18" s="533"/>
      <c r="CN18" s="533"/>
      <c r="CO18" s="533"/>
      <c r="CP18" s="533"/>
      <c r="CQ18" s="533"/>
      <c r="CR18" s="533"/>
      <c r="CS18" s="533"/>
      <c r="CT18" s="533"/>
      <c r="CU18" s="533"/>
      <c r="CV18" s="530">
        <f t="shared" ref="CV18:CV27" si="0">BK18*0.3</f>
        <v>16117.199999999999</v>
      </c>
      <c r="CW18" s="531"/>
      <c r="CX18" s="531"/>
      <c r="CY18" s="531"/>
      <c r="CZ18" s="531"/>
      <c r="DA18" s="531"/>
      <c r="DB18" s="531"/>
      <c r="DC18" s="531"/>
      <c r="DD18" s="531"/>
      <c r="DE18" s="531"/>
      <c r="DF18" s="531"/>
      <c r="DG18" s="531"/>
      <c r="DH18" s="531"/>
      <c r="DI18" s="531"/>
      <c r="DJ18" s="531"/>
      <c r="DK18" s="531"/>
      <c r="DL18" s="531"/>
      <c r="DM18" s="532"/>
      <c r="DN18" s="530">
        <f>AT18*0.8</f>
        <v>55872.959999999999</v>
      </c>
      <c r="DO18" s="531"/>
      <c r="DP18" s="531"/>
      <c r="DQ18" s="531"/>
      <c r="DR18" s="531"/>
      <c r="DS18" s="531"/>
      <c r="DT18" s="531"/>
      <c r="DU18" s="531"/>
      <c r="DV18" s="531"/>
      <c r="DW18" s="531"/>
      <c r="DX18" s="531"/>
      <c r="DY18" s="531"/>
      <c r="DZ18" s="531"/>
      <c r="EA18" s="531"/>
      <c r="EB18" s="531"/>
      <c r="EC18" s="532"/>
      <c r="ED18" s="530">
        <f>AT18*0.5</f>
        <v>34920.6</v>
      </c>
      <c r="EE18" s="531"/>
      <c r="EF18" s="531"/>
      <c r="EG18" s="531"/>
      <c r="EH18" s="531"/>
      <c r="EI18" s="531"/>
      <c r="EJ18" s="531"/>
      <c r="EK18" s="531"/>
      <c r="EL18" s="531"/>
      <c r="EM18" s="531"/>
      <c r="EN18" s="531"/>
      <c r="EO18" s="531"/>
      <c r="EP18" s="531"/>
      <c r="EQ18" s="531"/>
      <c r="ER18" s="531"/>
      <c r="ES18" s="532"/>
      <c r="ET18" s="530">
        <f t="shared" ref="ET18:ET27" si="1">(AT18+DN18+ED18)*AD18*12</f>
        <v>1927617.12</v>
      </c>
      <c r="EU18" s="531"/>
      <c r="EV18" s="531"/>
      <c r="EW18" s="531"/>
      <c r="EX18" s="531"/>
      <c r="EY18" s="531"/>
      <c r="EZ18" s="531"/>
      <c r="FA18" s="531"/>
      <c r="FB18" s="531"/>
      <c r="FC18" s="531"/>
      <c r="FD18" s="531"/>
      <c r="FE18" s="531"/>
      <c r="FF18" s="531"/>
      <c r="FG18" s="531"/>
      <c r="FH18" s="531"/>
      <c r="FI18" s="531"/>
      <c r="FJ18" s="532"/>
    </row>
    <row r="19" spans="1:166" s="13" customFormat="1" ht="13.2" customHeight="1" x14ac:dyDescent="0.3">
      <c r="A19" s="539"/>
      <c r="B19" s="540"/>
      <c r="C19" s="540"/>
      <c r="D19" s="540"/>
      <c r="E19" s="540"/>
      <c r="F19" s="541"/>
      <c r="G19" s="521" t="s">
        <v>429</v>
      </c>
      <c r="H19" s="522"/>
      <c r="I19" s="522"/>
      <c r="J19" s="522"/>
      <c r="K19" s="522"/>
      <c r="L19" s="522"/>
      <c r="M19" s="522"/>
      <c r="N19" s="522"/>
      <c r="O19" s="522"/>
      <c r="P19" s="522"/>
      <c r="Q19" s="522"/>
      <c r="R19" s="522"/>
      <c r="S19" s="522"/>
      <c r="T19" s="522"/>
      <c r="U19" s="522"/>
      <c r="V19" s="522"/>
      <c r="W19" s="522"/>
      <c r="X19" s="522"/>
      <c r="Y19" s="522"/>
      <c r="Z19" s="522"/>
      <c r="AA19" s="522"/>
      <c r="AB19" s="522"/>
      <c r="AC19" s="523"/>
      <c r="AD19" s="530">
        <v>3</v>
      </c>
      <c r="AE19" s="531"/>
      <c r="AF19" s="531"/>
      <c r="AG19" s="531"/>
      <c r="AH19" s="531"/>
      <c r="AI19" s="531"/>
      <c r="AJ19" s="531"/>
      <c r="AK19" s="531"/>
      <c r="AL19" s="531"/>
      <c r="AM19" s="531"/>
      <c r="AN19" s="531"/>
      <c r="AO19" s="531"/>
      <c r="AP19" s="531"/>
      <c r="AQ19" s="531"/>
      <c r="AR19" s="531"/>
      <c r="AS19" s="532"/>
      <c r="AT19" s="530">
        <f>BK19+CV19+CC19</f>
        <v>62858.9</v>
      </c>
      <c r="AU19" s="531"/>
      <c r="AV19" s="531"/>
      <c r="AW19" s="531"/>
      <c r="AX19" s="531"/>
      <c r="AY19" s="531"/>
      <c r="AZ19" s="531"/>
      <c r="BA19" s="531"/>
      <c r="BB19" s="531"/>
      <c r="BC19" s="531"/>
      <c r="BD19" s="531"/>
      <c r="BE19" s="531"/>
      <c r="BF19" s="531"/>
      <c r="BG19" s="531"/>
      <c r="BH19" s="531"/>
      <c r="BI19" s="531"/>
      <c r="BJ19" s="532"/>
      <c r="BK19" s="530">
        <v>48353</v>
      </c>
      <c r="BL19" s="531"/>
      <c r="BM19" s="531"/>
      <c r="BN19" s="531"/>
      <c r="BO19" s="531"/>
      <c r="BP19" s="531"/>
      <c r="BQ19" s="531"/>
      <c r="BR19" s="531"/>
      <c r="BS19" s="531"/>
      <c r="BT19" s="531"/>
      <c r="BU19" s="531"/>
      <c r="BV19" s="531"/>
      <c r="BW19" s="531"/>
      <c r="BX19" s="531"/>
      <c r="BY19" s="531"/>
      <c r="BZ19" s="531"/>
      <c r="CA19" s="531"/>
      <c r="CB19" s="532"/>
      <c r="CC19" s="530"/>
      <c r="CD19" s="531"/>
      <c r="CE19" s="531"/>
      <c r="CF19" s="531"/>
      <c r="CG19" s="531"/>
      <c r="CH19" s="531"/>
      <c r="CI19" s="531"/>
      <c r="CJ19" s="531"/>
      <c r="CK19" s="531"/>
      <c r="CL19" s="531"/>
      <c r="CM19" s="531"/>
      <c r="CN19" s="531"/>
      <c r="CO19" s="531"/>
      <c r="CP19" s="531"/>
      <c r="CQ19" s="531"/>
      <c r="CR19" s="531"/>
      <c r="CS19" s="531"/>
      <c r="CT19" s="531"/>
      <c r="CU19" s="532"/>
      <c r="CV19" s="530">
        <f t="shared" si="0"/>
        <v>14505.9</v>
      </c>
      <c r="CW19" s="531"/>
      <c r="CX19" s="531"/>
      <c r="CY19" s="531"/>
      <c r="CZ19" s="531"/>
      <c r="DA19" s="531"/>
      <c r="DB19" s="531"/>
      <c r="DC19" s="531"/>
      <c r="DD19" s="531"/>
      <c r="DE19" s="531"/>
      <c r="DF19" s="531"/>
      <c r="DG19" s="531"/>
      <c r="DH19" s="531"/>
      <c r="DI19" s="531"/>
      <c r="DJ19" s="531"/>
      <c r="DK19" s="531"/>
      <c r="DL19" s="531"/>
      <c r="DM19" s="532"/>
      <c r="DN19" s="530">
        <f t="shared" ref="DN19:DN27" si="2">(BK19+CV19)*0.8</f>
        <v>50287.12</v>
      </c>
      <c r="DO19" s="531"/>
      <c r="DP19" s="531"/>
      <c r="DQ19" s="531"/>
      <c r="DR19" s="531"/>
      <c r="DS19" s="531"/>
      <c r="DT19" s="531"/>
      <c r="DU19" s="531"/>
      <c r="DV19" s="531"/>
      <c r="DW19" s="531"/>
      <c r="DX19" s="531"/>
      <c r="DY19" s="531"/>
      <c r="DZ19" s="531"/>
      <c r="EA19" s="531"/>
      <c r="EB19" s="531"/>
      <c r="EC19" s="532"/>
      <c r="ED19" s="530">
        <f t="shared" ref="ED19:ED27" si="3">(BK19+CV19)*0.5</f>
        <v>31429.45</v>
      </c>
      <c r="EE19" s="531"/>
      <c r="EF19" s="531"/>
      <c r="EG19" s="531"/>
      <c r="EH19" s="531"/>
      <c r="EI19" s="531"/>
      <c r="EJ19" s="531"/>
      <c r="EK19" s="531"/>
      <c r="EL19" s="531"/>
      <c r="EM19" s="531"/>
      <c r="EN19" s="531"/>
      <c r="EO19" s="531"/>
      <c r="EP19" s="531"/>
      <c r="EQ19" s="531"/>
      <c r="ER19" s="531"/>
      <c r="ES19" s="532"/>
      <c r="ET19" s="530">
        <f t="shared" si="1"/>
        <v>5204716.92</v>
      </c>
      <c r="EU19" s="531"/>
      <c r="EV19" s="531"/>
      <c r="EW19" s="531"/>
      <c r="EX19" s="531"/>
      <c r="EY19" s="531"/>
      <c r="EZ19" s="531"/>
      <c r="FA19" s="531"/>
      <c r="FB19" s="531"/>
      <c r="FC19" s="531"/>
      <c r="FD19" s="531"/>
      <c r="FE19" s="531"/>
      <c r="FF19" s="531"/>
      <c r="FG19" s="531"/>
      <c r="FH19" s="531"/>
      <c r="FI19" s="531"/>
      <c r="FJ19" s="532"/>
    </row>
    <row r="20" spans="1:166" s="13" customFormat="1" ht="13.2" customHeight="1" x14ac:dyDescent="0.3">
      <c r="A20" s="539"/>
      <c r="B20" s="540"/>
      <c r="C20" s="540"/>
      <c r="D20" s="540"/>
      <c r="E20" s="540"/>
      <c r="F20" s="541"/>
      <c r="G20" s="521" t="s">
        <v>430</v>
      </c>
      <c r="H20" s="522"/>
      <c r="I20" s="522"/>
      <c r="J20" s="522"/>
      <c r="K20" s="522"/>
      <c r="L20" s="522"/>
      <c r="M20" s="522"/>
      <c r="N20" s="522"/>
      <c r="O20" s="522"/>
      <c r="P20" s="522"/>
      <c r="Q20" s="522"/>
      <c r="R20" s="522"/>
      <c r="S20" s="522"/>
      <c r="T20" s="522"/>
      <c r="U20" s="522"/>
      <c r="V20" s="522"/>
      <c r="W20" s="522"/>
      <c r="X20" s="522"/>
      <c r="Y20" s="522"/>
      <c r="Z20" s="522"/>
      <c r="AA20" s="522"/>
      <c r="AB20" s="522"/>
      <c r="AC20" s="523"/>
      <c r="AD20" s="530">
        <v>1</v>
      </c>
      <c r="AE20" s="531"/>
      <c r="AF20" s="531"/>
      <c r="AG20" s="531"/>
      <c r="AH20" s="531"/>
      <c r="AI20" s="531"/>
      <c r="AJ20" s="531"/>
      <c r="AK20" s="531"/>
      <c r="AL20" s="531"/>
      <c r="AM20" s="531"/>
      <c r="AN20" s="531"/>
      <c r="AO20" s="531"/>
      <c r="AP20" s="531"/>
      <c r="AQ20" s="531"/>
      <c r="AR20" s="531"/>
      <c r="AS20" s="532"/>
      <c r="AT20" s="530">
        <f>BK20+CC20+CV20</f>
        <v>26404.3</v>
      </c>
      <c r="AU20" s="531"/>
      <c r="AV20" s="531"/>
      <c r="AW20" s="531"/>
      <c r="AX20" s="531"/>
      <c r="AY20" s="531"/>
      <c r="AZ20" s="531"/>
      <c r="BA20" s="531"/>
      <c r="BB20" s="531"/>
      <c r="BC20" s="531"/>
      <c r="BD20" s="531"/>
      <c r="BE20" s="531"/>
      <c r="BF20" s="531"/>
      <c r="BG20" s="531"/>
      <c r="BH20" s="531"/>
      <c r="BI20" s="531"/>
      <c r="BJ20" s="532"/>
      <c r="BK20" s="530">
        <v>20311</v>
      </c>
      <c r="BL20" s="531"/>
      <c r="BM20" s="531"/>
      <c r="BN20" s="531"/>
      <c r="BO20" s="531"/>
      <c r="BP20" s="531"/>
      <c r="BQ20" s="531"/>
      <c r="BR20" s="531"/>
      <c r="BS20" s="531"/>
      <c r="BT20" s="531"/>
      <c r="BU20" s="531"/>
      <c r="BV20" s="531"/>
      <c r="BW20" s="531"/>
      <c r="BX20" s="531"/>
      <c r="BY20" s="531"/>
      <c r="BZ20" s="531"/>
      <c r="CA20" s="531"/>
      <c r="CB20" s="532"/>
      <c r="CC20" s="530"/>
      <c r="CD20" s="531"/>
      <c r="CE20" s="531"/>
      <c r="CF20" s="531"/>
      <c r="CG20" s="531"/>
      <c r="CH20" s="531"/>
      <c r="CI20" s="531"/>
      <c r="CJ20" s="531"/>
      <c r="CK20" s="531"/>
      <c r="CL20" s="531"/>
      <c r="CM20" s="531"/>
      <c r="CN20" s="531"/>
      <c r="CO20" s="531"/>
      <c r="CP20" s="531"/>
      <c r="CQ20" s="531"/>
      <c r="CR20" s="531"/>
      <c r="CS20" s="531"/>
      <c r="CT20" s="531"/>
      <c r="CU20" s="532"/>
      <c r="CV20" s="530">
        <f t="shared" si="0"/>
        <v>6093.3</v>
      </c>
      <c r="CW20" s="531"/>
      <c r="CX20" s="531"/>
      <c r="CY20" s="531"/>
      <c r="CZ20" s="531"/>
      <c r="DA20" s="531"/>
      <c r="DB20" s="531"/>
      <c r="DC20" s="531"/>
      <c r="DD20" s="531"/>
      <c r="DE20" s="531"/>
      <c r="DF20" s="531"/>
      <c r="DG20" s="531"/>
      <c r="DH20" s="531"/>
      <c r="DI20" s="531"/>
      <c r="DJ20" s="531"/>
      <c r="DK20" s="531"/>
      <c r="DL20" s="531"/>
      <c r="DM20" s="532"/>
      <c r="DN20" s="530">
        <f t="shared" si="2"/>
        <v>21123.440000000002</v>
      </c>
      <c r="DO20" s="531"/>
      <c r="DP20" s="531"/>
      <c r="DQ20" s="531"/>
      <c r="DR20" s="531"/>
      <c r="DS20" s="531"/>
      <c r="DT20" s="531"/>
      <c r="DU20" s="531"/>
      <c r="DV20" s="531"/>
      <c r="DW20" s="531"/>
      <c r="DX20" s="531"/>
      <c r="DY20" s="531"/>
      <c r="DZ20" s="531"/>
      <c r="EA20" s="531"/>
      <c r="EB20" s="531"/>
      <c r="EC20" s="532"/>
      <c r="ED20" s="530">
        <f t="shared" si="3"/>
        <v>13202.15</v>
      </c>
      <c r="EE20" s="531"/>
      <c r="EF20" s="531"/>
      <c r="EG20" s="531"/>
      <c r="EH20" s="531"/>
      <c r="EI20" s="531"/>
      <c r="EJ20" s="531"/>
      <c r="EK20" s="531"/>
      <c r="EL20" s="531"/>
      <c r="EM20" s="531"/>
      <c r="EN20" s="531"/>
      <c r="EO20" s="531"/>
      <c r="EP20" s="531"/>
      <c r="EQ20" s="531"/>
      <c r="ER20" s="531"/>
      <c r="ES20" s="532"/>
      <c r="ET20" s="530">
        <f t="shared" si="1"/>
        <v>728758.68</v>
      </c>
      <c r="EU20" s="531"/>
      <c r="EV20" s="531"/>
      <c r="EW20" s="531"/>
      <c r="EX20" s="531"/>
      <c r="EY20" s="531"/>
      <c r="EZ20" s="531"/>
      <c r="FA20" s="531"/>
      <c r="FB20" s="531"/>
      <c r="FC20" s="531"/>
      <c r="FD20" s="531"/>
      <c r="FE20" s="531"/>
      <c r="FF20" s="531"/>
      <c r="FG20" s="531"/>
      <c r="FH20" s="531"/>
      <c r="FI20" s="531"/>
      <c r="FJ20" s="532"/>
    </row>
    <row r="21" spans="1:166" s="13" customFormat="1" ht="13.2" customHeight="1" x14ac:dyDescent="0.3">
      <c r="A21" s="539"/>
      <c r="B21" s="540"/>
      <c r="C21" s="540"/>
      <c r="D21" s="540"/>
      <c r="E21" s="540"/>
      <c r="F21" s="541"/>
      <c r="G21" s="521" t="s">
        <v>431</v>
      </c>
      <c r="H21" s="522"/>
      <c r="I21" s="522"/>
      <c r="J21" s="522"/>
      <c r="K21" s="522"/>
      <c r="L21" s="522"/>
      <c r="M21" s="522"/>
      <c r="N21" s="522"/>
      <c r="O21" s="522"/>
      <c r="P21" s="522"/>
      <c r="Q21" s="522"/>
      <c r="R21" s="522"/>
      <c r="S21" s="522"/>
      <c r="T21" s="522"/>
      <c r="U21" s="522"/>
      <c r="V21" s="522"/>
      <c r="W21" s="522"/>
      <c r="X21" s="522"/>
      <c r="Y21" s="522"/>
      <c r="Z21" s="522"/>
      <c r="AA21" s="522"/>
      <c r="AB21" s="522"/>
      <c r="AC21" s="523"/>
      <c r="AD21" s="530">
        <v>1</v>
      </c>
      <c r="AE21" s="531"/>
      <c r="AF21" s="531"/>
      <c r="AG21" s="531"/>
      <c r="AH21" s="531"/>
      <c r="AI21" s="531"/>
      <c r="AJ21" s="531"/>
      <c r="AK21" s="531"/>
      <c r="AL21" s="531"/>
      <c r="AM21" s="531"/>
      <c r="AN21" s="531"/>
      <c r="AO21" s="531"/>
      <c r="AP21" s="531"/>
      <c r="AQ21" s="531"/>
      <c r="AR21" s="531"/>
      <c r="AS21" s="532"/>
      <c r="AT21" s="530">
        <f t="shared" ref="AT21:AT27" si="4">SUM(BK21:DM21)</f>
        <v>59365.8</v>
      </c>
      <c r="AU21" s="531"/>
      <c r="AV21" s="531"/>
      <c r="AW21" s="531"/>
      <c r="AX21" s="531"/>
      <c r="AY21" s="531"/>
      <c r="AZ21" s="531"/>
      <c r="BA21" s="531"/>
      <c r="BB21" s="531"/>
      <c r="BC21" s="531"/>
      <c r="BD21" s="531"/>
      <c r="BE21" s="531"/>
      <c r="BF21" s="531"/>
      <c r="BG21" s="531"/>
      <c r="BH21" s="531"/>
      <c r="BI21" s="531"/>
      <c r="BJ21" s="532"/>
      <c r="BK21" s="530">
        <v>45666</v>
      </c>
      <c r="BL21" s="531"/>
      <c r="BM21" s="531"/>
      <c r="BN21" s="531"/>
      <c r="BO21" s="531"/>
      <c r="BP21" s="531"/>
      <c r="BQ21" s="531"/>
      <c r="BR21" s="531"/>
      <c r="BS21" s="531"/>
      <c r="BT21" s="531"/>
      <c r="BU21" s="531"/>
      <c r="BV21" s="531"/>
      <c r="BW21" s="531"/>
      <c r="BX21" s="531"/>
      <c r="BY21" s="531"/>
      <c r="BZ21" s="531"/>
      <c r="CA21" s="531"/>
      <c r="CB21" s="532"/>
      <c r="CC21" s="530"/>
      <c r="CD21" s="531"/>
      <c r="CE21" s="531"/>
      <c r="CF21" s="531"/>
      <c r="CG21" s="531"/>
      <c r="CH21" s="531"/>
      <c r="CI21" s="531"/>
      <c r="CJ21" s="531"/>
      <c r="CK21" s="531"/>
      <c r="CL21" s="531"/>
      <c r="CM21" s="531"/>
      <c r="CN21" s="531"/>
      <c r="CO21" s="531"/>
      <c r="CP21" s="531"/>
      <c r="CQ21" s="531"/>
      <c r="CR21" s="531"/>
      <c r="CS21" s="531"/>
      <c r="CT21" s="531"/>
      <c r="CU21" s="532"/>
      <c r="CV21" s="530">
        <f t="shared" si="0"/>
        <v>13699.8</v>
      </c>
      <c r="CW21" s="531"/>
      <c r="CX21" s="531"/>
      <c r="CY21" s="531"/>
      <c r="CZ21" s="531"/>
      <c r="DA21" s="531"/>
      <c r="DB21" s="531"/>
      <c r="DC21" s="531"/>
      <c r="DD21" s="531"/>
      <c r="DE21" s="531"/>
      <c r="DF21" s="531"/>
      <c r="DG21" s="531"/>
      <c r="DH21" s="531"/>
      <c r="DI21" s="531"/>
      <c r="DJ21" s="531"/>
      <c r="DK21" s="531"/>
      <c r="DL21" s="531"/>
      <c r="DM21" s="532"/>
      <c r="DN21" s="530">
        <f t="shared" si="2"/>
        <v>47492.640000000007</v>
      </c>
      <c r="DO21" s="531"/>
      <c r="DP21" s="531"/>
      <c r="DQ21" s="531"/>
      <c r="DR21" s="531"/>
      <c r="DS21" s="531"/>
      <c r="DT21" s="531"/>
      <c r="DU21" s="531"/>
      <c r="DV21" s="531"/>
      <c r="DW21" s="531"/>
      <c r="DX21" s="531"/>
      <c r="DY21" s="531"/>
      <c r="DZ21" s="531"/>
      <c r="EA21" s="531"/>
      <c r="EB21" s="531"/>
      <c r="EC21" s="532"/>
      <c r="ED21" s="530">
        <f t="shared" si="3"/>
        <v>29682.9</v>
      </c>
      <c r="EE21" s="531"/>
      <c r="EF21" s="531"/>
      <c r="EG21" s="531"/>
      <c r="EH21" s="531"/>
      <c r="EI21" s="531"/>
      <c r="EJ21" s="531"/>
      <c r="EK21" s="531"/>
      <c r="EL21" s="531"/>
      <c r="EM21" s="531"/>
      <c r="EN21" s="531"/>
      <c r="EO21" s="531"/>
      <c r="EP21" s="531"/>
      <c r="EQ21" s="531"/>
      <c r="ER21" s="531"/>
      <c r="ES21" s="532"/>
      <c r="ET21" s="530">
        <f t="shared" si="1"/>
        <v>1638496.08</v>
      </c>
      <c r="EU21" s="531"/>
      <c r="EV21" s="531"/>
      <c r="EW21" s="531"/>
      <c r="EX21" s="531"/>
      <c r="EY21" s="531"/>
      <c r="EZ21" s="531"/>
      <c r="FA21" s="531"/>
      <c r="FB21" s="531"/>
      <c r="FC21" s="531"/>
      <c r="FD21" s="531"/>
      <c r="FE21" s="531"/>
      <c r="FF21" s="531"/>
      <c r="FG21" s="531"/>
      <c r="FH21" s="531"/>
      <c r="FI21" s="531"/>
      <c r="FJ21" s="532"/>
    </row>
    <row r="22" spans="1:166" s="13" customFormat="1" ht="15.6" customHeight="1" x14ac:dyDescent="0.3">
      <c r="A22" s="539"/>
      <c r="B22" s="540"/>
      <c r="C22" s="540"/>
      <c r="D22" s="540"/>
      <c r="E22" s="540"/>
      <c r="F22" s="541"/>
      <c r="G22" s="521" t="s">
        <v>432</v>
      </c>
      <c r="H22" s="522"/>
      <c r="I22" s="522"/>
      <c r="J22" s="522"/>
      <c r="K22" s="522"/>
      <c r="L22" s="522"/>
      <c r="M22" s="522"/>
      <c r="N22" s="522"/>
      <c r="O22" s="522"/>
      <c r="P22" s="522"/>
      <c r="Q22" s="522"/>
      <c r="R22" s="522"/>
      <c r="S22" s="522"/>
      <c r="T22" s="522"/>
      <c r="U22" s="522"/>
      <c r="V22" s="522"/>
      <c r="W22" s="522"/>
      <c r="X22" s="522"/>
      <c r="Y22" s="522"/>
      <c r="Z22" s="522"/>
      <c r="AA22" s="522"/>
      <c r="AB22" s="522"/>
      <c r="AC22" s="523"/>
      <c r="AD22" s="530">
        <v>1</v>
      </c>
      <c r="AE22" s="531"/>
      <c r="AF22" s="531"/>
      <c r="AG22" s="531"/>
      <c r="AH22" s="531"/>
      <c r="AI22" s="531"/>
      <c r="AJ22" s="531"/>
      <c r="AK22" s="531"/>
      <c r="AL22" s="531"/>
      <c r="AM22" s="531"/>
      <c r="AN22" s="531"/>
      <c r="AO22" s="531"/>
      <c r="AP22" s="531"/>
      <c r="AQ22" s="531"/>
      <c r="AR22" s="531"/>
      <c r="AS22" s="532"/>
      <c r="AT22" s="530">
        <f t="shared" si="4"/>
        <v>28130.7</v>
      </c>
      <c r="AU22" s="531"/>
      <c r="AV22" s="531"/>
      <c r="AW22" s="531"/>
      <c r="AX22" s="531"/>
      <c r="AY22" s="531"/>
      <c r="AZ22" s="531"/>
      <c r="BA22" s="531"/>
      <c r="BB22" s="531"/>
      <c r="BC22" s="531"/>
      <c r="BD22" s="531"/>
      <c r="BE22" s="531"/>
      <c r="BF22" s="531"/>
      <c r="BG22" s="531"/>
      <c r="BH22" s="531"/>
      <c r="BI22" s="531"/>
      <c r="BJ22" s="532"/>
      <c r="BK22" s="534">
        <v>21639</v>
      </c>
      <c r="BL22" s="516"/>
      <c r="BM22" s="516"/>
      <c r="BN22" s="516"/>
      <c r="BO22" s="516"/>
      <c r="BP22" s="516"/>
      <c r="BQ22" s="516"/>
      <c r="BR22" s="516"/>
      <c r="BS22" s="516"/>
      <c r="BT22" s="516"/>
      <c r="BU22" s="516"/>
      <c r="BV22" s="516"/>
      <c r="BW22" s="516"/>
      <c r="BX22" s="516"/>
      <c r="BY22" s="516"/>
      <c r="BZ22" s="516"/>
      <c r="CA22" s="516"/>
      <c r="CB22" s="517"/>
      <c r="CC22" s="530"/>
      <c r="CD22" s="531"/>
      <c r="CE22" s="531"/>
      <c r="CF22" s="531"/>
      <c r="CG22" s="531"/>
      <c r="CH22" s="531"/>
      <c r="CI22" s="531"/>
      <c r="CJ22" s="531"/>
      <c r="CK22" s="531"/>
      <c r="CL22" s="531"/>
      <c r="CM22" s="531"/>
      <c r="CN22" s="531"/>
      <c r="CO22" s="531"/>
      <c r="CP22" s="531"/>
      <c r="CQ22" s="531"/>
      <c r="CR22" s="531"/>
      <c r="CS22" s="531"/>
      <c r="CT22" s="531"/>
      <c r="CU22" s="532"/>
      <c r="CV22" s="530">
        <f t="shared" si="0"/>
        <v>6491.7</v>
      </c>
      <c r="CW22" s="531"/>
      <c r="CX22" s="531"/>
      <c r="CY22" s="531"/>
      <c r="CZ22" s="531"/>
      <c r="DA22" s="531"/>
      <c r="DB22" s="531"/>
      <c r="DC22" s="531"/>
      <c r="DD22" s="531"/>
      <c r="DE22" s="531"/>
      <c r="DF22" s="531"/>
      <c r="DG22" s="531"/>
      <c r="DH22" s="531"/>
      <c r="DI22" s="531"/>
      <c r="DJ22" s="531"/>
      <c r="DK22" s="531"/>
      <c r="DL22" s="531"/>
      <c r="DM22" s="532"/>
      <c r="DN22" s="530">
        <f t="shared" si="2"/>
        <v>22504.560000000001</v>
      </c>
      <c r="DO22" s="531"/>
      <c r="DP22" s="531"/>
      <c r="DQ22" s="531"/>
      <c r="DR22" s="531"/>
      <c r="DS22" s="531"/>
      <c r="DT22" s="531"/>
      <c r="DU22" s="531"/>
      <c r="DV22" s="531"/>
      <c r="DW22" s="531"/>
      <c r="DX22" s="531"/>
      <c r="DY22" s="531"/>
      <c r="DZ22" s="531"/>
      <c r="EA22" s="531"/>
      <c r="EB22" s="531"/>
      <c r="EC22" s="532"/>
      <c r="ED22" s="530">
        <f t="shared" si="3"/>
        <v>14065.35</v>
      </c>
      <c r="EE22" s="531"/>
      <c r="EF22" s="531"/>
      <c r="EG22" s="531"/>
      <c r="EH22" s="531"/>
      <c r="EI22" s="531"/>
      <c r="EJ22" s="531"/>
      <c r="EK22" s="531"/>
      <c r="EL22" s="531"/>
      <c r="EM22" s="531"/>
      <c r="EN22" s="531"/>
      <c r="EO22" s="531"/>
      <c r="EP22" s="531"/>
      <c r="EQ22" s="531"/>
      <c r="ER22" s="531"/>
      <c r="ES22" s="532"/>
      <c r="ET22" s="530">
        <f t="shared" si="1"/>
        <v>776407.32000000007</v>
      </c>
      <c r="EU22" s="531"/>
      <c r="EV22" s="531"/>
      <c r="EW22" s="531"/>
      <c r="EX22" s="531"/>
      <c r="EY22" s="531"/>
      <c r="EZ22" s="531"/>
      <c r="FA22" s="531"/>
      <c r="FB22" s="531"/>
      <c r="FC22" s="531"/>
      <c r="FD22" s="531"/>
      <c r="FE22" s="531"/>
      <c r="FF22" s="531"/>
      <c r="FG22" s="531"/>
      <c r="FH22" s="531"/>
      <c r="FI22" s="531"/>
      <c r="FJ22" s="532"/>
    </row>
    <row r="23" spans="1:166" s="13" customFormat="1" ht="11.4" customHeight="1" x14ac:dyDescent="0.3">
      <c r="A23" s="539"/>
      <c r="B23" s="540"/>
      <c r="C23" s="540"/>
      <c r="D23" s="540"/>
      <c r="E23" s="540"/>
      <c r="F23" s="541"/>
      <c r="G23" s="521" t="s">
        <v>433</v>
      </c>
      <c r="H23" s="522"/>
      <c r="I23" s="522"/>
      <c r="J23" s="522"/>
      <c r="K23" s="522"/>
      <c r="L23" s="522"/>
      <c r="M23" s="522"/>
      <c r="N23" s="522"/>
      <c r="O23" s="522"/>
      <c r="P23" s="522"/>
      <c r="Q23" s="522"/>
      <c r="R23" s="522"/>
      <c r="S23" s="522"/>
      <c r="T23" s="522"/>
      <c r="U23" s="522"/>
      <c r="V23" s="522"/>
      <c r="W23" s="522"/>
      <c r="X23" s="522"/>
      <c r="Y23" s="522"/>
      <c r="Z23" s="522"/>
      <c r="AA23" s="522"/>
      <c r="AB23" s="522"/>
      <c r="AC23" s="523"/>
      <c r="AD23" s="530">
        <v>2</v>
      </c>
      <c r="AE23" s="531"/>
      <c r="AF23" s="531"/>
      <c r="AG23" s="531"/>
      <c r="AH23" s="531"/>
      <c r="AI23" s="531"/>
      <c r="AJ23" s="531"/>
      <c r="AK23" s="531"/>
      <c r="AL23" s="531"/>
      <c r="AM23" s="531"/>
      <c r="AN23" s="531"/>
      <c r="AO23" s="531"/>
      <c r="AP23" s="531"/>
      <c r="AQ23" s="531"/>
      <c r="AR23" s="531"/>
      <c r="AS23" s="532"/>
      <c r="AT23" s="530">
        <f t="shared" si="4"/>
        <v>40664</v>
      </c>
      <c r="AU23" s="531"/>
      <c r="AV23" s="531"/>
      <c r="AW23" s="531"/>
      <c r="AX23" s="531"/>
      <c r="AY23" s="531"/>
      <c r="AZ23" s="531"/>
      <c r="BA23" s="531"/>
      <c r="BB23" s="531"/>
      <c r="BC23" s="531"/>
      <c r="BD23" s="531"/>
      <c r="BE23" s="531"/>
      <c r="BF23" s="531"/>
      <c r="BG23" s="531"/>
      <c r="BH23" s="531"/>
      <c r="BI23" s="531"/>
      <c r="BJ23" s="532"/>
      <c r="BK23" s="534">
        <v>31280</v>
      </c>
      <c r="BL23" s="516"/>
      <c r="BM23" s="516"/>
      <c r="BN23" s="516"/>
      <c r="BO23" s="516"/>
      <c r="BP23" s="516"/>
      <c r="BQ23" s="516"/>
      <c r="BR23" s="516"/>
      <c r="BS23" s="516"/>
      <c r="BT23" s="516"/>
      <c r="BU23" s="516"/>
      <c r="BV23" s="516"/>
      <c r="BW23" s="516"/>
      <c r="BX23" s="516"/>
      <c r="BY23" s="516"/>
      <c r="BZ23" s="516"/>
      <c r="CA23" s="516"/>
      <c r="CB23" s="517"/>
      <c r="CC23" s="530"/>
      <c r="CD23" s="531"/>
      <c r="CE23" s="531"/>
      <c r="CF23" s="531"/>
      <c r="CG23" s="531"/>
      <c r="CH23" s="531"/>
      <c r="CI23" s="531"/>
      <c r="CJ23" s="531"/>
      <c r="CK23" s="531"/>
      <c r="CL23" s="531"/>
      <c r="CM23" s="531"/>
      <c r="CN23" s="531"/>
      <c r="CO23" s="531"/>
      <c r="CP23" s="531"/>
      <c r="CQ23" s="531"/>
      <c r="CR23" s="531"/>
      <c r="CS23" s="531"/>
      <c r="CT23" s="531"/>
      <c r="CU23" s="532"/>
      <c r="CV23" s="530">
        <f t="shared" si="0"/>
        <v>9384</v>
      </c>
      <c r="CW23" s="531"/>
      <c r="CX23" s="531"/>
      <c r="CY23" s="531"/>
      <c r="CZ23" s="531"/>
      <c r="DA23" s="531"/>
      <c r="DB23" s="531"/>
      <c r="DC23" s="531"/>
      <c r="DD23" s="531"/>
      <c r="DE23" s="531"/>
      <c r="DF23" s="531"/>
      <c r="DG23" s="531"/>
      <c r="DH23" s="531"/>
      <c r="DI23" s="531"/>
      <c r="DJ23" s="531"/>
      <c r="DK23" s="531"/>
      <c r="DL23" s="531"/>
      <c r="DM23" s="532"/>
      <c r="DN23" s="530">
        <f t="shared" si="2"/>
        <v>32531.200000000001</v>
      </c>
      <c r="DO23" s="531"/>
      <c r="DP23" s="531"/>
      <c r="DQ23" s="531"/>
      <c r="DR23" s="531"/>
      <c r="DS23" s="531"/>
      <c r="DT23" s="531"/>
      <c r="DU23" s="531"/>
      <c r="DV23" s="531"/>
      <c r="DW23" s="531"/>
      <c r="DX23" s="531"/>
      <c r="DY23" s="531"/>
      <c r="DZ23" s="531"/>
      <c r="EA23" s="531"/>
      <c r="EB23" s="531"/>
      <c r="EC23" s="532"/>
      <c r="ED23" s="530">
        <f t="shared" si="3"/>
        <v>20332</v>
      </c>
      <c r="EE23" s="531"/>
      <c r="EF23" s="531"/>
      <c r="EG23" s="531"/>
      <c r="EH23" s="531"/>
      <c r="EI23" s="531"/>
      <c r="EJ23" s="531"/>
      <c r="EK23" s="531"/>
      <c r="EL23" s="531"/>
      <c r="EM23" s="531"/>
      <c r="EN23" s="531"/>
      <c r="EO23" s="531"/>
      <c r="EP23" s="531"/>
      <c r="EQ23" s="531"/>
      <c r="ER23" s="531"/>
      <c r="ES23" s="532"/>
      <c r="ET23" s="530">
        <f t="shared" si="1"/>
        <v>2244652.7999999998</v>
      </c>
      <c r="EU23" s="531"/>
      <c r="EV23" s="531"/>
      <c r="EW23" s="531"/>
      <c r="EX23" s="531"/>
      <c r="EY23" s="531"/>
      <c r="EZ23" s="531"/>
      <c r="FA23" s="531"/>
      <c r="FB23" s="531"/>
      <c r="FC23" s="531"/>
      <c r="FD23" s="531"/>
      <c r="FE23" s="531"/>
      <c r="FF23" s="531"/>
      <c r="FG23" s="531"/>
      <c r="FH23" s="531"/>
      <c r="FI23" s="531"/>
      <c r="FJ23" s="532"/>
    </row>
    <row r="24" spans="1:166" s="13" customFormat="1" ht="11.4" customHeight="1" x14ac:dyDescent="0.3">
      <c r="A24" s="539"/>
      <c r="B24" s="540"/>
      <c r="C24" s="540"/>
      <c r="D24" s="540"/>
      <c r="E24" s="540"/>
      <c r="F24" s="541"/>
      <c r="G24" s="521" t="s">
        <v>435</v>
      </c>
      <c r="H24" s="522"/>
      <c r="I24" s="522"/>
      <c r="J24" s="522"/>
      <c r="K24" s="522"/>
      <c r="L24" s="522"/>
      <c r="M24" s="522"/>
      <c r="N24" s="522"/>
      <c r="O24" s="522"/>
      <c r="P24" s="522"/>
      <c r="Q24" s="522"/>
      <c r="R24" s="522"/>
      <c r="S24" s="522"/>
      <c r="T24" s="522"/>
      <c r="U24" s="522"/>
      <c r="V24" s="522"/>
      <c r="W24" s="522"/>
      <c r="X24" s="522"/>
      <c r="Y24" s="522"/>
      <c r="Z24" s="522"/>
      <c r="AA24" s="522"/>
      <c r="AB24" s="522"/>
      <c r="AC24" s="523"/>
      <c r="AD24" s="530">
        <v>1</v>
      </c>
      <c r="AE24" s="531"/>
      <c r="AF24" s="531"/>
      <c r="AG24" s="531"/>
      <c r="AH24" s="531"/>
      <c r="AI24" s="531"/>
      <c r="AJ24" s="531"/>
      <c r="AK24" s="531"/>
      <c r="AL24" s="531"/>
      <c r="AM24" s="531"/>
      <c r="AN24" s="531"/>
      <c r="AO24" s="531"/>
      <c r="AP24" s="531"/>
      <c r="AQ24" s="531"/>
      <c r="AR24" s="531"/>
      <c r="AS24" s="532"/>
      <c r="AT24" s="530">
        <f t="shared" si="4"/>
        <v>30499.3</v>
      </c>
      <c r="AU24" s="531"/>
      <c r="AV24" s="531"/>
      <c r="AW24" s="531"/>
      <c r="AX24" s="531"/>
      <c r="AY24" s="531"/>
      <c r="AZ24" s="531"/>
      <c r="BA24" s="531"/>
      <c r="BB24" s="531"/>
      <c r="BC24" s="531"/>
      <c r="BD24" s="531"/>
      <c r="BE24" s="531"/>
      <c r="BF24" s="531"/>
      <c r="BG24" s="531"/>
      <c r="BH24" s="531"/>
      <c r="BI24" s="531"/>
      <c r="BJ24" s="532"/>
      <c r="BK24" s="534">
        <v>23461</v>
      </c>
      <c r="BL24" s="516"/>
      <c r="BM24" s="516"/>
      <c r="BN24" s="516"/>
      <c r="BO24" s="516"/>
      <c r="BP24" s="516"/>
      <c r="BQ24" s="516"/>
      <c r="BR24" s="516"/>
      <c r="BS24" s="516"/>
      <c r="BT24" s="516"/>
      <c r="BU24" s="516"/>
      <c r="BV24" s="516"/>
      <c r="BW24" s="516"/>
      <c r="BX24" s="516"/>
      <c r="BY24" s="516"/>
      <c r="BZ24" s="516"/>
      <c r="CA24" s="516"/>
      <c r="CB24" s="517"/>
      <c r="CC24" s="530"/>
      <c r="CD24" s="531"/>
      <c r="CE24" s="531"/>
      <c r="CF24" s="531"/>
      <c r="CG24" s="531"/>
      <c r="CH24" s="531"/>
      <c r="CI24" s="531"/>
      <c r="CJ24" s="531"/>
      <c r="CK24" s="531"/>
      <c r="CL24" s="531"/>
      <c r="CM24" s="531"/>
      <c r="CN24" s="531"/>
      <c r="CO24" s="531"/>
      <c r="CP24" s="531"/>
      <c r="CQ24" s="531"/>
      <c r="CR24" s="531"/>
      <c r="CS24" s="531"/>
      <c r="CT24" s="531"/>
      <c r="CU24" s="532"/>
      <c r="CV24" s="530">
        <f t="shared" si="0"/>
        <v>7038.3</v>
      </c>
      <c r="CW24" s="531"/>
      <c r="CX24" s="531"/>
      <c r="CY24" s="531"/>
      <c r="CZ24" s="531"/>
      <c r="DA24" s="531"/>
      <c r="DB24" s="531"/>
      <c r="DC24" s="531"/>
      <c r="DD24" s="531"/>
      <c r="DE24" s="531"/>
      <c r="DF24" s="531"/>
      <c r="DG24" s="531"/>
      <c r="DH24" s="531"/>
      <c r="DI24" s="531"/>
      <c r="DJ24" s="531"/>
      <c r="DK24" s="531"/>
      <c r="DL24" s="531"/>
      <c r="DM24" s="532"/>
      <c r="DN24" s="530">
        <f t="shared" si="2"/>
        <v>24399.440000000002</v>
      </c>
      <c r="DO24" s="531"/>
      <c r="DP24" s="531"/>
      <c r="DQ24" s="531"/>
      <c r="DR24" s="531"/>
      <c r="DS24" s="531"/>
      <c r="DT24" s="531"/>
      <c r="DU24" s="531"/>
      <c r="DV24" s="531"/>
      <c r="DW24" s="531"/>
      <c r="DX24" s="531"/>
      <c r="DY24" s="531"/>
      <c r="DZ24" s="531"/>
      <c r="EA24" s="531"/>
      <c r="EB24" s="531"/>
      <c r="EC24" s="532"/>
      <c r="ED24" s="530">
        <f t="shared" si="3"/>
        <v>15249.65</v>
      </c>
      <c r="EE24" s="531"/>
      <c r="EF24" s="531"/>
      <c r="EG24" s="531"/>
      <c r="EH24" s="531"/>
      <c r="EI24" s="531"/>
      <c r="EJ24" s="531"/>
      <c r="EK24" s="531"/>
      <c r="EL24" s="531"/>
      <c r="EM24" s="531"/>
      <c r="EN24" s="531"/>
      <c r="EO24" s="531"/>
      <c r="EP24" s="531"/>
      <c r="EQ24" s="531"/>
      <c r="ER24" s="531"/>
      <c r="ES24" s="532"/>
      <c r="ET24" s="530">
        <f t="shared" si="1"/>
        <v>841780.67999999993</v>
      </c>
      <c r="EU24" s="531"/>
      <c r="EV24" s="531"/>
      <c r="EW24" s="531"/>
      <c r="EX24" s="531"/>
      <c r="EY24" s="531"/>
      <c r="EZ24" s="531"/>
      <c r="FA24" s="531"/>
      <c r="FB24" s="531"/>
      <c r="FC24" s="531"/>
      <c r="FD24" s="531"/>
      <c r="FE24" s="531"/>
      <c r="FF24" s="531"/>
      <c r="FG24" s="531"/>
      <c r="FH24" s="531"/>
      <c r="FI24" s="531"/>
      <c r="FJ24" s="532"/>
    </row>
    <row r="25" spans="1:166" s="13" customFormat="1" ht="11.4" customHeight="1" x14ac:dyDescent="0.3">
      <c r="A25" s="539"/>
      <c r="B25" s="540"/>
      <c r="C25" s="540"/>
      <c r="D25" s="540"/>
      <c r="E25" s="540"/>
      <c r="F25" s="541"/>
      <c r="G25" s="521" t="s">
        <v>434</v>
      </c>
      <c r="H25" s="522"/>
      <c r="I25" s="522"/>
      <c r="J25" s="522"/>
      <c r="K25" s="522"/>
      <c r="L25" s="522"/>
      <c r="M25" s="522"/>
      <c r="N25" s="522"/>
      <c r="O25" s="522"/>
      <c r="P25" s="522"/>
      <c r="Q25" s="522"/>
      <c r="R25" s="522"/>
      <c r="S25" s="522"/>
      <c r="T25" s="522"/>
      <c r="U25" s="522"/>
      <c r="V25" s="522"/>
      <c r="W25" s="522"/>
      <c r="X25" s="522"/>
      <c r="Y25" s="522"/>
      <c r="Z25" s="522"/>
      <c r="AA25" s="522"/>
      <c r="AB25" s="522"/>
      <c r="AC25" s="523"/>
      <c r="AD25" s="530">
        <v>3</v>
      </c>
      <c r="AE25" s="531"/>
      <c r="AF25" s="531"/>
      <c r="AG25" s="531"/>
      <c r="AH25" s="531"/>
      <c r="AI25" s="531"/>
      <c r="AJ25" s="531"/>
      <c r="AK25" s="531"/>
      <c r="AL25" s="531"/>
      <c r="AM25" s="531"/>
      <c r="AN25" s="531"/>
      <c r="AO25" s="531"/>
      <c r="AP25" s="531"/>
      <c r="AQ25" s="531"/>
      <c r="AR25" s="531"/>
      <c r="AS25" s="532"/>
      <c r="AT25" s="530">
        <f t="shared" si="4"/>
        <v>36619.699999999997</v>
      </c>
      <c r="AU25" s="531"/>
      <c r="AV25" s="531"/>
      <c r="AW25" s="531"/>
      <c r="AX25" s="531"/>
      <c r="AY25" s="531"/>
      <c r="AZ25" s="531"/>
      <c r="BA25" s="531"/>
      <c r="BB25" s="531"/>
      <c r="BC25" s="531"/>
      <c r="BD25" s="531"/>
      <c r="BE25" s="531"/>
      <c r="BF25" s="531"/>
      <c r="BG25" s="531"/>
      <c r="BH25" s="531"/>
      <c r="BI25" s="531"/>
      <c r="BJ25" s="532"/>
      <c r="BK25" s="534">
        <v>28169</v>
      </c>
      <c r="BL25" s="516"/>
      <c r="BM25" s="516"/>
      <c r="BN25" s="516"/>
      <c r="BO25" s="516"/>
      <c r="BP25" s="516"/>
      <c r="BQ25" s="516"/>
      <c r="BR25" s="516"/>
      <c r="BS25" s="516"/>
      <c r="BT25" s="516"/>
      <c r="BU25" s="516"/>
      <c r="BV25" s="516"/>
      <c r="BW25" s="516"/>
      <c r="BX25" s="516"/>
      <c r="BY25" s="516"/>
      <c r="BZ25" s="516"/>
      <c r="CA25" s="516"/>
      <c r="CB25" s="517"/>
      <c r="CC25" s="530"/>
      <c r="CD25" s="531"/>
      <c r="CE25" s="531"/>
      <c r="CF25" s="531"/>
      <c r="CG25" s="531"/>
      <c r="CH25" s="531"/>
      <c r="CI25" s="531"/>
      <c r="CJ25" s="531"/>
      <c r="CK25" s="531"/>
      <c r="CL25" s="531"/>
      <c r="CM25" s="531"/>
      <c r="CN25" s="531"/>
      <c r="CO25" s="531"/>
      <c r="CP25" s="531"/>
      <c r="CQ25" s="531"/>
      <c r="CR25" s="531"/>
      <c r="CS25" s="531"/>
      <c r="CT25" s="531"/>
      <c r="CU25" s="532"/>
      <c r="CV25" s="530">
        <f t="shared" si="0"/>
        <v>8450.6999999999989</v>
      </c>
      <c r="CW25" s="531"/>
      <c r="CX25" s="531"/>
      <c r="CY25" s="531"/>
      <c r="CZ25" s="531"/>
      <c r="DA25" s="531"/>
      <c r="DB25" s="531"/>
      <c r="DC25" s="531"/>
      <c r="DD25" s="531"/>
      <c r="DE25" s="531"/>
      <c r="DF25" s="531"/>
      <c r="DG25" s="531"/>
      <c r="DH25" s="531"/>
      <c r="DI25" s="531"/>
      <c r="DJ25" s="531"/>
      <c r="DK25" s="531"/>
      <c r="DL25" s="531"/>
      <c r="DM25" s="532"/>
      <c r="DN25" s="530">
        <f t="shared" si="2"/>
        <v>29295.759999999998</v>
      </c>
      <c r="DO25" s="531"/>
      <c r="DP25" s="531"/>
      <c r="DQ25" s="531"/>
      <c r="DR25" s="531"/>
      <c r="DS25" s="531"/>
      <c r="DT25" s="531"/>
      <c r="DU25" s="531"/>
      <c r="DV25" s="531"/>
      <c r="DW25" s="531"/>
      <c r="DX25" s="531"/>
      <c r="DY25" s="531"/>
      <c r="DZ25" s="531"/>
      <c r="EA25" s="531"/>
      <c r="EB25" s="531"/>
      <c r="EC25" s="532"/>
      <c r="ED25" s="530">
        <f t="shared" si="3"/>
        <v>18309.849999999999</v>
      </c>
      <c r="EE25" s="531"/>
      <c r="EF25" s="531"/>
      <c r="EG25" s="531"/>
      <c r="EH25" s="531"/>
      <c r="EI25" s="531"/>
      <c r="EJ25" s="531"/>
      <c r="EK25" s="531"/>
      <c r="EL25" s="531"/>
      <c r="EM25" s="531"/>
      <c r="EN25" s="531"/>
      <c r="EO25" s="531"/>
      <c r="EP25" s="531"/>
      <c r="EQ25" s="531"/>
      <c r="ER25" s="531"/>
      <c r="ES25" s="532"/>
      <c r="ET25" s="530">
        <f t="shared" si="1"/>
        <v>3032111.16</v>
      </c>
      <c r="EU25" s="531"/>
      <c r="EV25" s="531"/>
      <c r="EW25" s="531"/>
      <c r="EX25" s="531"/>
      <c r="EY25" s="531"/>
      <c r="EZ25" s="531"/>
      <c r="FA25" s="531"/>
      <c r="FB25" s="531"/>
      <c r="FC25" s="531"/>
      <c r="FD25" s="531"/>
      <c r="FE25" s="531"/>
      <c r="FF25" s="531"/>
      <c r="FG25" s="531"/>
      <c r="FH25" s="531"/>
      <c r="FI25" s="531"/>
      <c r="FJ25" s="532"/>
    </row>
    <row r="26" spans="1:166" s="13" customFormat="1" ht="11.4" customHeight="1" x14ac:dyDescent="0.3">
      <c r="A26" s="539"/>
      <c r="B26" s="540"/>
      <c r="C26" s="540"/>
      <c r="D26" s="540"/>
      <c r="E26" s="540"/>
      <c r="F26" s="541"/>
      <c r="G26" s="521" t="s">
        <v>436</v>
      </c>
      <c r="H26" s="522"/>
      <c r="I26" s="522"/>
      <c r="J26" s="522"/>
      <c r="K26" s="522"/>
      <c r="L26" s="522"/>
      <c r="M26" s="522"/>
      <c r="N26" s="522"/>
      <c r="O26" s="522"/>
      <c r="P26" s="522"/>
      <c r="Q26" s="522"/>
      <c r="R26" s="522"/>
      <c r="S26" s="522"/>
      <c r="T26" s="522"/>
      <c r="U26" s="522"/>
      <c r="V26" s="522"/>
      <c r="W26" s="522"/>
      <c r="X26" s="522"/>
      <c r="Y26" s="522"/>
      <c r="Z26" s="522"/>
      <c r="AA26" s="522"/>
      <c r="AB26" s="522"/>
      <c r="AC26" s="523"/>
      <c r="AD26" s="530">
        <v>1</v>
      </c>
      <c r="AE26" s="531"/>
      <c r="AF26" s="531"/>
      <c r="AG26" s="531"/>
      <c r="AH26" s="531"/>
      <c r="AI26" s="531"/>
      <c r="AJ26" s="531"/>
      <c r="AK26" s="531"/>
      <c r="AL26" s="531"/>
      <c r="AM26" s="531"/>
      <c r="AN26" s="531"/>
      <c r="AO26" s="531"/>
      <c r="AP26" s="531"/>
      <c r="AQ26" s="531"/>
      <c r="AR26" s="531"/>
      <c r="AS26" s="532"/>
      <c r="AT26" s="530">
        <f t="shared" si="4"/>
        <v>36619.699999999997</v>
      </c>
      <c r="AU26" s="531"/>
      <c r="AV26" s="531"/>
      <c r="AW26" s="531"/>
      <c r="AX26" s="531"/>
      <c r="AY26" s="531"/>
      <c r="AZ26" s="531"/>
      <c r="BA26" s="531"/>
      <c r="BB26" s="531"/>
      <c r="BC26" s="531"/>
      <c r="BD26" s="531"/>
      <c r="BE26" s="531"/>
      <c r="BF26" s="531"/>
      <c r="BG26" s="531"/>
      <c r="BH26" s="531"/>
      <c r="BI26" s="531"/>
      <c r="BJ26" s="532"/>
      <c r="BK26" s="534">
        <v>28169</v>
      </c>
      <c r="BL26" s="516"/>
      <c r="BM26" s="516"/>
      <c r="BN26" s="516"/>
      <c r="BO26" s="516"/>
      <c r="BP26" s="516"/>
      <c r="BQ26" s="516"/>
      <c r="BR26" s="516"/>
      <c r="BS26" s="516"/>
      <c r="BT26" s="516"/>
      <c r="BU26" s="516"/>
      <c r="BV26" s="516"/>
      <c r="BW26" s="516"/>
      <c r="BX26" s="516"/>
      <c r="BY26" s="516"/>
      <c r="BZ26" s="516"/>
      <c r="CA26" s="516"/>
      <c r="CB26" s="517"/>
      <c r="CC26" s="530"/>
      <c r="CD26" s="531"/>
      <c r="CE26" s="531"/>
      <c r="CF26" s="531"/>
      <c r="CG26" s="531"/>
      <c r="CH26" s="531"/>
      <c r="CI26" s="531"/>
      <c r="CJ26" s="531"/>
      <c r="CK26" s="531"/>
      <c r="CL26" s="531"/>
      <c r="CM26" s="531"/>
      <c r="CN26" s="531"/>
      <c r="CO26" s="531"/>
      <c r="CP26" s="531"/>
      <c r="CQ26" s="531"/>
      <c r="CR26" s="531"/>
      <c r="CS26" s="531"/>
      <c r="CT26" s="531"/>
      <c r="CU26" s="532"/>
      <c r="CV26" s="530">
        <f t="shared" si="0"/>
        <v>8450.6999999999989</v>
      </c>
      <c r="CW26" s="531"/>
      <c r="CX26" s="531"/>
      <c r="CY26" s="531"/>
      <c r="CZ26" s="531"/>
      <c r="DA26" s="531"/>
      <c r="DB26" s="531"/>
      <c r="DC26" s="531"/>
      <c r="DD26" s="531"/>
      <c r="DE26" s="531"/>
      <c r="DF26" s="531"/>
      <c r="DG26" s="531"/>
      <c r="DH26" s="531"/>
      <c r="DI26" s="531"/>
      <c r="DJ26" s="531"/>
      <c r="DK26" s="531"/>
      <c r="DL26" s="531"/>
      <c r="DM26" s="532"/>
      <c r="DN26" s="530">
        <f t="shared" si="2"/>
        <v>29295.759999999998</v>
      </c>
      <c r="DO26" s="531"/>
      <c r="DP26" s="531"/>
      <c r="DQ26" s="531"/>
      <c r="DR26" s="531"/>
      <c r="DS26" s="531"/>
      <c r="DT26" s="531"/>
      <c r="DU26" s="531"/>
      <c r="DV26" s="531"/>
      <c r="DW26" s="531"/>
      <c r="DX26" s="531"/>
      <c r="DY26" s="531"/>
      <c r="DZ26" s="531"/>
      <c r="EA26" s="531"/>
      <c r="EB26" s="531"/>
      <c r="EC26" s="532"/>
      <c r="ED26" s="530">
        <f t="shared" si="3"/>
        <v>18309.849999999999</v>
      </c>
      <c r="EE26" s="531"/>
      <c r="EF26" s="531"/>
      <c r="EG26" s="531"/>
      <c r="EH26" s="531"/>
      <c r="EI26" s="531"/>
      <c r="EJ26" s="531"/>
      <c r="EK26" s="531"/>
      <c r="EL26" s="531"/>
      <c r="EM26" s="531"/>
      <c r="EN26" s="531"/>
      <c r="EO26" s="531"/>
      <c r="EP26" s="531"/>
      <c r="EQ26" s="531"/>
      <c r="ER26" s="531"/>
      <c r="ES26" s="532"/>
      <c r="ET26" s="530">
        <f t="shared" si="1"/>
        <v>1010703.72</v>
      </c>
      <c r="EU26" s="531"/>
      <c r="EV26" s="531"/>
      <c r="EW26" s="531"/>
      <c r="EX26" s="531"/>
      <c r="EY26" s="531"/>
      <c r="EZ26" s="531"/>
      <c r="FA26" s="531"/>
      <c r="FB26" s="531"/>
      <c r="FC26" s="531"/>
      <c r="FD26" s="531"/>
      <c r="FE26" s="531"/>
      <c r="FF26" s="531"/>
      <c r="FG26" s="531"/>
      <c r="FH26" s="531"/>
      <c r="FI26" s="531"/>
      <c r="FJ26" s="532"/>
    </row>
    <row r="27" spans="1:166" s="13" customFormat="1" ht="11.4" customHeight="1" x14ac:dyDescent="0.3">
      <c r="A27" s="539"/>
      <c r="B27" s="540"/>
      <c r="C27" s="540"/>
      <c r="D27" s="540"/>
      <c r="E27" s="540"/>
      <c r="F27" s="541"/>
      <c r="G27" s="521" t="s">
        <v>437</v>
      </c>
      <c r="H27" s="522"/>
      <c r="I27" s="522"/>
      <c r="J27" s="522"/>
      <c r="K27" s="522"/>
      <c r="L27" s="522"/>
      <c r="M27" s="522"/>
      <c r="N27" s="522"/>
      <c r="O27" s="522"/>
      <c r="P27" s="522"/>
      <c r="Q27" s="522"/>
      <c r="R27" s="522"/>
      <c r="S27" s="522"/>
      <c r="T27" s="522"/>
      <c r="U27" s="522"/>
      <c r="V27" s="522"/>
      <c r="W27" s="522"/>
      <c r="X27" s="522"/>
      <c r="Y27" s="522"/>
      <c r="Z27" s="522"/>
      <c r="AA27" s="522"/>
      <c r="AB27" s="522"/>
      <c r="AC27" s="523"/>
      <c r="AD27" s="530">
        <v>1</v>
      </c>
      <c r="AE27" s="531"/>
      <c r="AF27" s="531"/>
      <c r="AG27" s="531"/>
      <c r="AH27" s="531"/>
      <c r="AI27" s="531"/>
      <c r="AJ27" s="531"/>
      <c r="AK27" s="531"/>
      <c r="AL27" s="531"/>
      <c r="AM27" s="531"/>
      <c r="AN27" s="531"/>
      <c r="AO27" s="531"/>
      <c r="AP27" s="531"/>
      <c r="AQ27" s="531"/>
      <c r="AR27" s="531"/>
      <c r="AS27" s="532"/>
      <c r="AT27" s="530">
        <f t="shared" si="4"/>
        <v>26404.3</v>
      </c>
      <c r="AU27" s="531"/>
      <c r="AV27" s="531"/>
      <c r="AW27" s="531"/>
      <c r="AX27" s="531"/>
      <c r="AY27" s="531"/>
      <c r="AZ27" s="531"/>
      <c r="BA27" s="531"/>
      <c r="BB27" s="531"/>
      <c r="BC27" s="531"/>
      <c r="BD27" s="531"/>
      <c r="BE27" s="531"/>
      <c r="BF27" s="531"/>
      <c r="BG27" s="531"/>
      <c r="BH27" s="531"/>
      <c r="BI27" s="531"/>
      <c r="BJ27" s="532"/>
      <c r="BK27" s="534">
        <v>20311</v>
      </c>
      <c r="BL27" s="516"/>
      <c r="BM27" s="516"/>
      <c r="BN27" s="516"/>
      <c r="BO27" s="516"/>
      <c r="BP27" s="516"/>
      <c r="BQ27" s="516"/>
      <c r="BR27" s="516"/>
      <c r="BS27" s="516"/>
      <c r="BT27" s="516"/>
      <c r="BU27" s="516"/>
      <c r="BV27" s="516"/>
      <c r="BW27" s="516"/>
      <c r="BX27" s="516"/>
      <c r="BY27" s="516"/>
      <c r="BZ27" s="516"/>
      <c r="CA27" s="516"/>
      <c r="CB27" s="517"/>
      <c r="CC27" s="530"/>
      <c r="CD27" s="531"/>
      <c r="CE27" s="531"/>
      <c r="CF27" s="531"/>
      <c r="CG27" s="531"/>
      <c r="CH27" s="531"/>
      <c r="CI27" s="531"/>
      <c r="CJ27" s="531"/>
      <c r="CK27" s="531"/>
      <c r="CL27" s="531"/>
      <c r="CM27" s="531"/>
      <c r="CN27" s="531"/>
      <c r="CO27" s="531"/>
      <c r="CP27" s="531"/>
      <c r="CQ27" s="531"/>
      <c r="CR27" s="531"/>
      <c r="CS27" s="531"/>
      <c r="CT27" s="531"/>
      <c r="CU27" s="532"/>
      <c r="CV27" s="530">
        <f t="shared" si="0"/>
        <v>6093.3</v>
      </c>
      <c r="CW27" s="531"/>
      <c r="CX27" s="531"/>
      <c r="CY27" s="531"/>
      <c r="CZ27" s="531"/>
      <c r="DA27" s="531"/>
      <c r="DB27" s="531"/>
      <c r="DC27" s="531"/>
      <c r="DD27" s="531"/>
      <c r="DE27" s="531"/>
      <c r="DF27" s="531"/>
      <c r="DG27" s="531"/>
      <c r="DH27" s="531"/>
      <c r="DI27" s="531"/>
      <c r="DJ27" s="531"/>
      <c r="DK27" s="531"/>
      <c r="DL27" s="531"/>
      <c r="DM27" s="532"/>
      <c r="DN27" s="530">
        <f t="shared" si="2"/>
        <v>21123.440000000002</v>
      </c>
      <c r="DO27" s="531"/>
      <c r="DP27" s="531"/>
      <c r="DQ27" s="531"/>
      <c r="DR27" s="531"/>
      <c r="DS27" s="531"/>
      <c r="DT27" s="531"/>
      <c r="DU27" s="531"/>
      <c r="DV27" s="531"/>
      <c r="DW27" s="531"/>
      <c r="DX27" s="531"/>
      <c r="DY27" s="531"/>
      <c r="DZ27" s="531"/>
      <c r="EA27" s="531"/>
      <c r="EB27" s="531"/>
      <c r="EC27" s="532"/>
      <c r="ED27" s="530">
        <f t="shared" si="3"/>
        <v>13202.15</v>
      </c>
      <c r="EE27" s="531"/>
      <c r="EF27" s="531"/>
      <c r="EG27" s="531"/>
      <c r="EH27" s="531"/>
      <c r="EI27" s="531"/>
      <c r="EJ27" s="531"/>
      <c r="EK27" s="531"/>
      <c r="EL27" s="531"/>
      <c r="EM27" s="531"/>
      <c r="EN27" s="531"/>
      <c r="EO27" s="531"/>
      <c r="EP27" s="531"/>
      <c r="EQ27" s="531"/>
      <c r="ER27" s="531"/>
      <c r="ES27" s="532"/>
      <c r="ET27" s="530">
        <f t="shared" si="1"/>
        <v>728758.68</v>
      </c>
      <c r="EU27" s="531"/>
      <c r="EV27" s="531"/>
      <c r="EW27" s="531"/>
      <c r="EX27" s="531"/>
      <c r="EY27" s="531"/>
      <c r="EZ27" s="531"/>
      <c r="FA27" s="531"/>
      <c r="FB27" s="531"/>
      <c r="FC27" s="531"/>
      <c r="FD27" s="531"/>
      <c r="FE27" s="531"/>
      <c r="FF27" s="531"/>
      <c r="FG27" s="531"/>
      <c r="FH27" s="531"/>
      <c r="FI27" s="531"/>
      <c r="FJ27" s="532"/>
    </row>
    <row r="28" spans="1:166" s="13" customFormat="1" ht="15" customHeight="1" x14ac:dyDescent="0.3">
      <c r="A28" s="562" t="s">
        <v>219</v>
      </c>
      <c r="B28" s="563"/>
      <c r="C28" s="563"/>
      <c r="D28" s="563"/>
      <c r="E28" s="563"/>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564"/>
      <c r="AD28" s="530">
        <v>15</v>
      </c>
      <c r="AE28" s="531"/>
      <c r="AF28" s="531"/>
      <c r="AG28" s="531"/>
      <c r="AH28" s="531"/>
      <c r="AI28" s="531"/>
      <c r="AJ28" s="531"/>
      <c r="AK28" s="531"/>
      <c r="AL28" s="531"/>
      <c r="AM28" s="531"/>
      <c r="AN28" s="531"/>
      <c r="AO28" s="531"/>
      <c r="AP28" s="531"/>
      <c r="AQ28" s="531"/>
      <c r="AR28" s="531"/>
      <c r="AS28" s="532"/>
      <c r="AT28" s="530">
        <f>BK28+CC28+CV28</f>
        <v>43801.94</v>
      </c>
      <c r="AU28" s="531"/>
      <c r="AV28" s="531"/>
      <c r="AW28" s="531"/>
      <c r="AX28" s="531"/>
      <c r="AY28" s="531"/>
      <c r="AZ28" s="531"/>
      <c r="BA28" s="531"/>
      <c r="BB28" s="531"/>
      <c r="BC28" s="531"/>
      <c r="BD28" s="531"/>
      <c r="BE28" s="531"/>
      <c r="BF28" s="531"/>
      <c r="BG28" s="531"/>
      <c r="BH28" s="531"/>
      <c r="BI28" s="531"/>
      <c r="BJ28" s="532"/>
      <c r="BK28" s="530">
        <f>(BK18+BK19*3+BK20+BK21+BK22+BK23*2+BK24+BK25*4+BK27)/15</f>
        <v>33693.800000000003</v>
      </c>
      <c r="BL28" s="531"/>
      <c r="BM28" s="531"/>
      <c r="BN28" s="531"/>
      <c r="BO28" s="531"/>
      <c r="BP28" s="531"/>
      <c r="BQ28" s="531"/>
      <c r="BR28" s="531"/>
      <c r="BS28" s="531"/>
      <c r="BT28" s="531"/>
      <c r="BU28" s="531"/>
      <c r="BV28" s="531"/>
      <c r="BW28" s="531"/>
      <c r="BX28" s="531"/>
      <c r="BY28" s="531"/>
      <c r="BZ28" s="531"/>
      <c r="CA28" s="531"/>
      <c r="CB28" s="532"/>
      <c r="CC28" s="533"/>
      <c r="CD28" s="533"/>
      <c r="CE28" s="533"/>
      <c r="CF28" s="533"/>
      <c r="CG28" s="533"/>
      <c r="CH28" s="533"/>
      <c r="CI28" s="533"/>
      <c r="CJ28" s="533"/>
      <c r="CK28" s="533"/>
      <c r="CL28" s="533"/>
      <c r="CM28" s="533"/>
      <c r="CN28" s="533"/>
      <c r="CO28" s="533"/>
      <c r="CP28" s="533"/>
      <c r="CQ28" s="533"/>
      <c r="CR28" s="533"/>
      <c r="CS28" s="533"/>
      <c r="CT28" s="533"/>
      <c r="CU28" s="533"/>
      <c r="CV28" s="530">
        <f t="shared" ref="CV28" si="5">BK28*0.3</f>
        <v>10108.140000000001</v>
      </c>
      <c r="CW28" s="531"/>
      <c r="CX28" s="531"/>
      <c r="CY28" s="531"/>
      <c r="CZ28" s="531"/>
      <c r="DA28" s="531"/>
      <c r="DB28" s="531"/>
      <c r="DC28" s="531"/>
      <c r="DD28" s="531"/>
      <c r="DE28" s="531"/>
      <c r="DF28" s="531"/>
      <c r="DG28" s="531"/>
      <c r="DH28" s="531"/>
      <c r="DI28" s="531"/>
      <c r="DJ28" s="531"/>
      <c r="DK28" s="531"/>
      <c r="DL28" s="531"/>
      <c r="DM28" s="532"/>
      <c r="DN28" s="530">
        <f>AT28*0.8</f>
        <v>35041.552000000003</v>
      </c>
      <c r="DO28" s="531"/>
      <c r="DP28" s="531"/>
      <c r="DQ28" s="531"/>
      <c r="DR28" s="531"/>
      <c r="DS28" s="531"/>
      <c r="DT28" s="531"/>
      <c r="DU28" s="531"/>
      <c r="DV28" s="531"/>
      <c r="DW28" s="531"/>
      <c r="DX28" s="531"/>
      <c r="DY28" s="531"/>
      <c r="DZ28" s="531"/>
      <c r="EA28" s="531"/>
      <c r="EB28" s="531"/>
      <c r="EC28" s="532"/>
      <c r="ED28" s="530">
        <f>AT28*0.5</f>
        <v>21900.97</v>
      </c>
      <c r="EE28" s="531"/>
      <c r="EF28" s="531"/>
      <c r="EG28" s="531"/>
      <c r="EH28" s="531"/>
      <c r="EI28" s="531"/>
      <c r="EJ28" s="531"/>
      <c r="EK28" s="531"/>
      <c r="EL28" s="531"/>
      <c r="EM28" s="531"/>
      <c r="EN28" s="531"/>
      <c r="EO28" s="531"/>
      <c r="EP28" s="531"/>
      <c r="EQ28" s="531"/>
      <c r="ER28" s="531"/>
      <c r="ES28" s="532"/>
      <c r="ET28" s="565">
        <f>SUM(ET18:FJ27)</f>
        <v>18134003.16</v>
      </c>
      <c r="EU28" s="566"/>
      <c r="EV28" s="566"/>
      <c r="EW28" s="566"/>
      <c r="EX28" s="566"/>
      <c r="EY28" s="566"/>
      <c r="EZ28" s="566"/>
      <c r="FA28" s="566"/>
      <c r="FB28" s="566"/>
      <c r="FC28" s="566"/>
      <c r="FD28" s="566"/>
      <c r="FE28" s="566"/>
      <c r="FF28" s="566"/>
      <c r="FG28" s="566"/>
      <c r="FH28" s="566"/>
      <c r="FI28" s="566"/>
      <c r="FJ28" s="567"/>
    </row>
    <row r="29" spans="1:166" s="13" customFormat="1" ht="14.25" customHeight="1" x14ac:dyDescent="0.3">
      <c r="A29" s="527" t="s">
        <v>220</v>
      </c>
      <c r="B29" s="528"/>
      <c r="C29" s="528"/>
      <c r="D29" s="528"/>
      <c r="E29" s="528"/>
      <c r="F29" s="528"/>
      <c r="G29" s="528"/>
      <c r="H29" s="528"/>
      <c r="I29" s="528"/>
      <c r="J29" s="528"/>
      <c r="K29" s="528"/>
      <c r="L29" s="528"/>
      <c r="M29" s="528"/>
      <c r="N29" s="528"/>
      <c r="O29" s="528"/>
      <c r="P29" s="528"/>
      <c r="Q29" s="528"/>
      <c r="R29" s="528"/>
      <c r="S29" s="528"/>
      <c r="T29" s="528"/>
      <c r="U29" s="528"/>
      <c r="V29" s="528"/>
      <c r="W29" s="528"/>
      <c r="X29" s="528"/>
      <c r="Y29" s="528"/>
      <c r="Z29" s="528"/>
      <c r="AA29" s="528"/>
      <c r="AB29" s="528"/>
      <c r="AC29" s="528"/>
      <c r="AD29" s="528"/>
      <c r="AE29" s="528"/>
      <c r="AF29" s="528"/>
      <c r="AG29" s="528"/>
      <c r="AH29" s="528"/>
      <c r="AI29" s="528"/>
      <c r="AJ29" s="528"/>
      <c r="AK29" s="528"/>
      <c r="AL29" s="528"/>
      <c r="AM29" s="528"/>
      <c r="AN29" s="528"/>
      <c r="AO29" s="528"/>
      <c r="AP29" s="528"/>
      <c r="AQ29" s="528"/>
      <c r="AR29" s="528"/>
      <c r="AS29" s="528"/>
      <c r="AT29" s="528"/>
      <c r="AU29" s="528"/>
      <c r="AV29" s="528"/>
      <c r="AW29" s="528"/>
      <c r="AX29" s="528"/>
      <c r="AY29" s="528"/>
      <c r="AZ29" s="528"/>
      <c r="BA29" s="528"/>
      <c r="BB29" s="528"/>
      <c r="BC29" s="528"/>
      <c r="BD29" s="528"/>
      <c r="BE29" s="528"/>
      <c r="BF29" s="528"/>
      <c r="BG29" s="528"/>
      <c r="BH29" s="528"/>
      <c r="BI29" s="528"/>
      <c r="BJ29" s="528"/>
      <c r="BK29" s="528"/>
      <c r="BL29" s="528"/>
      <c r="BM29" s="528"/>
      <c r="BN29" s="528"/>
      <c r="BO29" s="528"/>
      <c r="BP29" s="528"/>
      <c r="BQ29" s="528"/>
      <c r="BR29" s="528"/>
      <c r="BS29" s="528"/>
      <c r="BT29" s="528"/>
      <c r="BU29" s="528"/>
      <c r="BV29" s="528"/>
      <c r="BW29" s="528"/>
      <c r="BX29" s="528"/>
      <c r="BY29" s="528"/>
      <c r="BZ29" s="528"/>
      <c r="CA29" s="528"/>
      <c r="CB29" s="528"/>
      <c r="CC29" s="528"/>
      <c r="CD29" s="528"/>
      <c r="CE29" s="528"/>
      <c r="CF29" s="528"/>
      <c r="CG29" s="528"/>
      <c r="CH29" s="528"/>
      <c r="CI29" s="528"/>
      <c r="CJ29" s="528"/>
      <c r="CK29" s="528"/>
      <c r="CL29" s="528"/>
      <c r="CM29" s="528"/>
      <c r="CN29" s="528"/>
      <c r="CO29" s="528"/>
      <c r="CP29" s="528"/>
      <c r="CQ29" s="528"/>
      <c r="CR29" s="528"/>
      <c r="CS29" s="528"/>
      <c r="CT29" s="528"/>
      <c r="CU29" s="528"/>
      <c r="CV29" s="528"/>
      <c r="CW29" s="528"/>
      <c r="CX29" s="528"/>
      <c r="CY29" s="528"/>
      <c r="CZ29" s="528"/>
      <c r="DA29" s="528"/>
      <c r="DB29" s="528"/>
      <c r="DC29" s="528"/>
      <c r="DD29" s="528"/>
      <c r="DE29" s="528"/>
      <c r="DF29" s="528"/>
      <c r="DG29" s="528"/>
      <c r="DH29" s="528"/>
      <c r="DI29" s="528"/>
      <c r="DJ29" s="528"/>
      <c r="DK29" s="528"/>
      <c r="DL29" s="528"/>
      <c r="DM29" s="528"/>
      <c r="DN29" s="528"/>
      <c r="DO29" s="528"/>
      <c r="DP29" s="528"/>
      <c r="DQ29" s="528"/>
      <c r="DR29" s="528"/>
      <c r="DS29" s="528"/>
      <c r="DT29" s="528"/>
      <c r="DU29" s="528"/>
      <c r="DV29" s="528"/>
      <c r="DW29" s="528"/>
      <c r="DX29" s="528"/>
      <c r="DY29" s="528"/>
      <c r="DZ29" s="528"/>
      <c r="EA29" s="528"/>
      <c r="EB29" s="528"/>
      <c r="EC29" s="528"/>
      <c r="ED29" s="528"/>
      <c r="EE29" s="528"/>
      <c r="EF29" s="528"/>
      <c r="EG29" s="528"/>
      <c r="EH29" s="528"/>
      <c r="EI29" s="528"/>
      <c r="EJ29" s="528"/>
      <c r="EK29" s="528"/>
      <c r="EL29" s="528"/>
      <c r="EM29" s="528"/>
      <c r="EN29" s="528"/>
      <c r="EO29" s="528"/>
      <c r="EP29" s="528"/>
      <c r="EQ29" s="528"/>
      <c r="ER29" s="528"/>
      <c r="ES29" s="528"/>
      <c r="ET29" s="528"/>
      <c r="EU29" s="528"/>
      <c r="EV29" s="528"/>
      <c r="EW29" s="528"/>
      <c r="EX29" s="528"/>
      <c r="EY29" s="528"/>
      <c r="EZ29" s="528"/>
      <c r="FA29" s="528"/>
      <c r="FB29" s="528"/>
      <c r="FC29" s="528"/>
      <c r="FD29" s="528"/>
      <c r="FE29" s="528"/>
      <c r="FF29" s="528"/>
      <c r="FG29" s="528"/>
      <c r="FH29" s="528"/>
      <c r="FI29" s="528"/>
      <c r="FJ29" s="529"/>
    </row>
    <row r="30" spans="1:166" s="13" customFormat="1" ht="14.25" customHeight="1" x14ac:dyDescent="0.3">
      <c r="A30" s="470"/>
      <c r="B30" s="471"/>
      <c r="C30" s="471"/>
      <c r="D30" s="471"/>
      <c r="E30" s="471"/>
      <c r="F30" s="472"/>
      <c r="G30" s="521" t="s">
        <v>676</v>
      </c>
      <c r="H30" s="522"/>
      <c r="I30" s="522"/>
      <c r="J30" s="522"/>
      <c r="K30" s="522"/>
      <c r="L30" s="522"/>
      <c r="M30" s="522"/>
      <c r="N30" s="522"/>
      <c r="O30" s="522"/>
      <c r="P30" s="522"/>
      <c r="Q30" s="522"/>
      <c r="R30" s="522"/>
      <c r="S30" s="522"/>
      <c r="T30" s="522"/>
      <c r="U30" s="522"/>
      <c r="V30" s="522"/>
      <c r="W30" s="522"/>
      <c r="X30" s="522"/>
      <c r="Y30" s="522"/>
      <c r="Z30" s="522"/>
      <c r="AA30" s="522"/>
      <c r="AB30" s="522"/>
      <c r="AC30" s="523"/>
      <c r="AD30" s="470">
        <v>1</v>
      </c>
      <c r="AE30" s="471"/>
      <c r="AF30" s="471"/>
      <c r="AG30" s="471"/>
      <c r="AH30" s="471"/>
      <c r="AI30" s="471"/>
      <c r="AJ30" s="471"/>
      <c r="AK30" s="471"/>
      <c r="AL30" s="471"/>
      <c r="AM30" s="471"/>
      <c r="AN30" s="471"/>
      <c r="AO30" s="471"/>
      <c r="AP30" s="471"/>
      <c r="AQ30" s="471"/>
      <c r="AR30" s="471"/>
      <c r="AS30" s="472"/>
      <c r="AT30" s="470">
        <f t="shared" ref="AT30:AT59" si="6">SUM(BK30:DM30)</f>
        <v>21726.9</v>
      </c>
      <c r="AU30" s="471"/>
      <c r="AV30" s="471"/>
      <c r="AW30" s="471"/>
      <c r="AX30" s="471"/>
      <c r="AY30" s="471"/>
      <c r="AZ30" s="471"/>
      <c r="BA30" s="471"/>
      <c r="BB30" s="471"/>
      <c r="BC30" s="471"/>
      <c r="BD30" s="471"/>
      <c r="BE30" s="471"/>
      <c r="BF30" s="471"/>
      <c r="BG30" s="471"/>
      <c r="BH30" s="471"/>
      <c r="BI30" s="471"/>
      <c r="BJ30" s="472"/>
      <c r="BK30" s="513">
        <v>16713</v>
      </c>
      <c r="BL30" s="514"/>
      <c r="BM30" s="514"/>
      <c r="BN30" s="514"/>
      <c r="BO30" s="514"/>
      <c r="BP30" s="514"/>
      <c r="BQ30" s="514"/>
      <c r="BR30" s="514"/>
      <c r="BS30" s="514"/>
      <c r="BT30" s="514"/>
      <c r="BU30" s="514"/>
      <c r="BV30" s="514"/>
      <c r="BW30" s="514"/>
      <c r="BX30" s="514"/>
      <c r="BY30" s="514"/>
      <c r="BZ30" s="514"/>
      <c r="CA30" s="514"/>
      <c r="CB30" s="515"/>
      <c r="CC30" s="470"/>
      <c r="CD30" s="471"/>
      <c r="CE30" s="471"/>
      <c r="CF30" s="471"/>
      <c r="CG30" s="471"/>
      <c r="CH30" s="471"/>
      <c r="CI30" s="471"/>
      <c r="CJ30" s="471"/>
      <c r="CK30" s="471"/>
      <c r="CL30" s="471"/>
      <c r="CM30" s="471"/>
      <c r="CN30" s="471"/>
      <c r="CO30" s="471"/>
      <c r="CP30" s="471"/>
      <c r="CQ30" s="471"/>
      <c r="CR30" s="471"/>
      <c r="CS30" s="471"/>
      <c r="CT30" s="471"/>
      <c r="CU30" s="472"/>
      <c r="CV30" s="470">
        <f t="shared" ref="CV30:CV50" si="7">BK30*0.3</f>
        <v>5013.8999999999996</v>
      </c>
      <c r="CW30" s="471"/>
      <c r="CX30" s="471"/>
      <c r="CY30" s="471"/>
      <c r="CZ30" s="471"/>
      <c r="DA30" s="471"/>
      <c r="DB30" s="471"/>
      <c r="DC30" s="471"/>
      <c r="DD30" s="471"/>
      <c r="DE30" s="471"/>
      <c r="DF30" s="471"/>
      <c r="DG30" s="471"/>
      <c r="DH30" s="471"/>
      <c r="DI30" s="471"/>
      <c r="DJ30" s="471"/>
      <c r="DK30" s="471"/>
      <c r="DL30" s="471"/>
      <c r="DM30" s="472"/>
      <c r="DN30" s="470">
        <f t="shared" ref="DN30:DN59" si="8">AT30*0.8</f>
        <v>17381.52</v>
      </c>
      <c r="DO30" s="471"/>
      <c r="DP30" s="471"/>
      <c r="DQ30" s="471"/>
      <c r="DR30" s="471"/>
      <c r="DS30" s="471"/>
      <c r="DT30" s="471"/>
      <c r="DU30" s="471"/>
      <c r="DV30" s="471"/>
      <c r="DW30" s="471"/>
      <c r="DX30" s="471"/>
      <c r="DY30" s="471"/>
      <c r="DZ30" s="471"/>
      <c r="EA30" s="471"/>
      <c r="EB30" s="471"/>
      <c r="EC30" s="472"/>
      <c r="ED30" s="470">
        <f t="shared" ref="ED30:ED56" si="9">AT30*0.5</f>
        <v>10863.45</v>
      </c>
      <c r="EE30" s="471"/>
      <c r="EF30" s="471"/>
      <c r="EG30" s="471"/>
      <c r="EH30" s="471"/>
      <c r="EI30" s="471"/>
      <c r="EJ30" s="471"/>
      <c r="EK30" s="471"/>
      <c r="EL30" s="471"/>
      <c r="EM30" s="471"/>
      <c r="EN30" s="471"/>
      <c r="EO30" s="471"/>
      <c r="EP30" s="471"/>
      <c r="EQ30" s="471"/>
      <c r="ER30" s="471"/>
      <c r="ES30" s="472"/>
      <c r="ET30" s="470">
        <f t="shared" ref="ET30:ET59" si="10">AT30*2.3*12*AD30</f>
        <v>599662.44000000006</v>
      </c>
      <c r="EU30" s="471"/>
      <c r="EV30" s="471"/>
      <c r="EW30" s="471"/>
      <c r="EX30" s="471"/>
      <c r="EY30" s="471"/>
      <c r="EZ30" s="471"/>
      <c r="FA30" s="471"/>
      <c r="FB30" s="471"/>
      <c r="FC30" s="471"/>
      <c r="FD30" s="471"/>
      <c r="FE30" s="471"/>
      <c r="FF30" s="471"/>
      <c r="FG30" s="471"/>
      <c r="FH30" s="471"/>
      <c r="FI30" s="471"/>
      <c r="FJ30" s="472"/>
    </row>
    <row r="31" spans="1:166" s="13" customFormat="1" ht="14.25" customHeight="1" x14ac:dyDescent="0.3">
      <c r="A31" s="470"/>
      <c r="B31" s="471"/>
      <c r="C31" s="471"/>
      <c r="D31" s="471"/>
      <c r="E31" s="471"/>
      <c r="F31" s="472"/>
      <c r="G31" s="521" t="s">
        <v>454</v>
      </c>
      <c r="H31" s="522"/>
      <c r="I31" s="522"/>
      <c r="J31" s="522"/>
      <c r="K31" s="522"/>
      <c r="L31" s="522"/>
      <c r="M31" s="522"/>
      <c r="N31" s="522"/>
      <c r="O31" s="522"/>
      <c r="P31" s="522"/>
      <c r="Q31" s="522"/>
      <c r="R31" s="522"/>
      <c r="S31" s="522"/>
      <c r="T31" s="522"/>
      <c r="U31" s="522"/>
      <c r="V31" s="522"/>
      <c r="W31" s="522"/>
      <c r="X31" s="522"/>
      <c r="Y31" s="522"/>
      <c r="Z31" s="522"/>
      <c r="AA31" s="522"/>
      <c r="AB31" s="522"/>
      <c r="AC31" s="523"/>
      <c r="AD31" s="470">
        <v>0.5</v>
      </c>
      <c r="AE31" s="471"/>
      <c r="AF31" s="471"/>
      <c r="AG31" s="471"/>
      <c r="AH31" s="471"/>
      <c r="AI31" s="471"/>
      <c r="AJ31" s="471"/>
      <c r="AK31" s="471"/>
      <c r="AL31" s="471"/>
      <c r="AM31" s="471"/>
      <c r="AN31" s="471"/>
      <c r="AO31" s="471"/>
      <c r="AP31" s="471"/>
      <c r="AQ31" s="471"/>
      <c r="AR31" s="471"/>
      <c r="AS31" s="472"/>
      <c r="AT31" s="470">
        <f t="shared" si="6"/>
        <v>19558.5</v>
      </c>
      <c r="AU31" s="471"/>
      <c r="AV31" s="471"/>
      <c r="AW31" s="471"/>
      <c r="AX31" s="471"/>
      <c r="AY31" s="471"/>
      <c r="AZ31" s="471"/>
      <c r="BA31" s="471"/>
      <c r="BB31" s="471"/>
      <c r="BC31" s="471"/>
      <c r="BD31" s="471"/>
      <c r="BE31" s="471"/>
      <c r="BF31" s="471"/>
      <c r="BG31" s="471"/>
      <c r="BH31" s="471"/>
      <c r="BI31" s="471"/>
      <c r="BJ31" s="472"/>
      <c r="BK31" s="513">
        <v>15045</v>
      </c>
      <c r="BL31" s="514"/>
      <c r="BM31" s="514"/>
      <c r="BN31" s="514"/>
      <c r="BO31" s="514"/>
      <c r="BP31" s="514"/>
      <c r="BQ31" s="514"/>
      <c r="BR31" s="514"/>
      <c r="BS31" s="514"/>
      <c r="BT31" s="514"/>
      <c r="BU31" s="514"/>
      <c r="BV31" s="514"/>
      <c r="BW31" s="514"/>
      <c r="BX31" s="514"/>
      <c r="BY31" s="514"/>
      <c r="BZ31" s="514"/>
      <c r="CA31" s="514"/>
      <c r="CB31" s="515"/>
      <c r="CC31" s="470"/>
      <c r="CD31" s="471"/>
      <c r="CE31" s="471"/>
      <c r="CF31" s="471"/>
      <c r="CG31" s="471"/>
      <c r="CH31" s="471"/>
      <c r="CI31" s="471"/>
      <c r="CJ31" s="471"/>
      <c r="CK31" s="471"/>
      <c r="CL31" s="471"/>
      <c r="CM31" s="471"/>
      <c r="CN31" s="471"/>
      <c r="CO31" s="471"/>
      <c r="CP31" s="471"/>
      <c r="CQ31" s="471"/>
      <c r="CR31" s="471"/>
      <c r="CS31" s="471"/>
      <c r="CT31" s="471"/>
      <c r="CU31" s="472"/>
      <c r="CV31" s="470">
        <f t="shared" si="7"/>
        <v>4513.5</v>
      </c>
      <c r="CW31" s="471"/>
      <c r="CX31" s="471"/>
      <c r="CY31" s="471"/>
      <c r="CZ31" s="471"/>
      <c r="DA31" s="471"/>
      <c r="DB31" s="471"/>
      <c r="DC31" s="471"/>
      <c r="DD31" s="471"/>
      <c r="DE31" s="471"/>
      <c r="DF31" s="471"/>
      <c r="DG31" s="471"/>
      <c r="DH31" s="471"/>
      <c r="DI31" s="471"/>
      <c r="DJ31" s="471"/>
      <c r="DK31" s="471"/>
      <c r="DL31" s="471"/>
      <c r="DM31" s="472"/>
      <c r="DN31" s="470">
        <f t="shared" si="8"/>
        <v>15646.800000000001</v>
      </c>
      <c r="DO31" s="471"/>
      <c r="DP31" s="471"/>
      <c r="DQ31" s="471"/>
      <c r="DR31" s="471"/>
      <c r="DS31" s="471"/>
      <c r="DT31" s="471"/>
      <c r="DU31" s="471"/>
      <c r="DV31" s="471"/>
      <c r="DW31" s="471"/>
      <c r="DX31" s="471"/>
      <c r="DY31" s="471"/>
      <c r="DZ31" s="471"/>
      <c r="EA31" s="471"/>
      <c r="EB31" s="471"/>
      <c r="EC31" s="472"/>
      <c r="ED31" s="470">
        <f t="shared" si="9"/>
        <v>9779.25</v>
      </c>
      <c r="EE31" s="471"/>
      <c r="EF31" s="471"/>
      <c r="EG31" s="471"/>
      <c r="EH31" s="471"/>
      <c r="EI31" s="471"/>
      <c r="EJ31" s="471"/>
      <c r="EK31" s="471"/>
      <c r="EL31" s="471"/>
      <c r="EM31" s="471"/>
      <c r="EN31" s="471"/>
      <c r="EO31" s="471"/>
      <c r="EP31" s="471"/>
      <c r="EQ31" s="471"/>
      <c r="ER31" s="471"/>
      <c r="ES31" s="472"/>
      <c r="ET31" s="470">
        <f t="shared" si="10"/>
        <v>269907.3</v>
      </c>
      <c r="EU31" s="471"/>
      <c r="EV31" s="471"/>
      <c r="EW31" s="471"/>
      <c r="EX31" s="471"/>
      <c r="EY31" s="471"/>
      <c r="EZ31" s="471"/>
      <c r="FA31" s="471"/>
      <c r="FB31" s="471"/>
      <c r="FC31" s="471"/>
      <c r="FD31" s="471"/>
      <c r="FE31" s="471"/>
      <c r="FF31" s="471"/>
      <c r="FG31" s="471"/>
      <c r="FH31" s="471"/>
      <c r="FI31" s="471"/>
      <c r="FJ31" s="472"/>
    </row>
    <row r="32" spans="1:166" s="13" customFormat="1" ht="14.25" customHeight="1" x14ac:dyDescent="0.3">
      <c r="A32" s="470"/>
      <c r="B32" s="471"/>
      <c r="C32" s="471"/>
      <c r="D32" s="471"/>
      <c r="E32" s="471"/>
      <c r="F32" s="472"/>
      <c r="G32" s="521" t="s">
        <v>442</v>
      </c>
      <c r="H32" s="522"/>
      <c r="I32" s="522"/>
      <c r="J32" s="522"/>
      <c r="K32" s="522"/>
      <c r="L32" s="522"/>
      <c r="M32" s="522"/>
      <c r="N32" s="522"/>
      <c r="O32" s="522"/>
      <c r="P32" s="522"/>
      <c r="Q32" s="522"/>
      <c r="R32" s="522"/>
      <c r="S32" s="522"/>
      <c r="T32" s="522"/>
      <c r="U32" s="522"/>
      <c r="V32" s="522"/>
      <c r="W32" s="522"/>
      <c r="X32" s="522"/>
      <c r="Y32" s="522"/>
      <c r="Z32" s="522"/>
      <c r="AA32" s="522"/>
      <c r="AB32" s="522"/>
      <c r="AC32" s="523"/>
      <c r="AD32" s="470">
        <v>4</v>
      </c>
      <c r="AE32" s="471"/>
      <c r="AF32" s="471"/>
      <c r="AG32" s="471"/>
      <c r="AH32" s="471"/>
      <c r="AI32" s="471"/>
      <c r="AJ32" s="471"/>
      <c r="AK32" s="471"/>
      <c r="AL32" s="471"/>
      <c r="AM32" s="471"/>
      <c r="AN32" s="471"/>
      <c r="AO32" s="471"/>
      <c r="AP32" s="471"/>
      <c r="AQ32" s="471"/>
      <c r="AR32" s="471"/>
      <c r="AS32" s="472"/>
      <c r="AT32" s="470">
        <f t="shared" si="6"/>
        <v>21726.9</v>
      </c>
      <c r="AU32" s="471"/>
      <c r="AV32" s="471"/>
      <c r="AW32" s="471"/>
      <c r="AX32" s="471"/>
      <c r="AY32" s="471"/>
      <c r="AZ32" s="471"/>
      <c r="BA32" s="471"/>
      <c r="BB32" s="471"/>
      <c r="BC32" s="471"/>
      <c r="BD32" s="471"/>
      <c r="BE32" s="471"/>
      <c r="BF32" s="471"/>
      <c r="BG32" s="471"/>
      <c r="BH32" s="471"/>
      <c r="BI32" s="471"/>
      <c r="BJ32" s="472"/>
      <c r="BK32" s="513">
        <v>16713</v>
      </c>
      <c r="BL32" s="514"/>
      <c r="BM32" s="514"/>
      <c r="BN32" s="514"/>
      <c r="BO32" s="514"/>
      <c r="BP32" s="514"/>
      <c r="BQ32" s="514"/>
      <c r="BR32" s="514"/>
      <c r="BS32" s="514"/>
      <c r="BT32" s="514"/>
      <c r="BU32" s="514"/>
      <c r="BV32" s="514"/>
      <c r="BW32" s="514"/>
      <c r="BX32" s="514"/>
      <c r="BY32" s="514"/>
      <c r="BZ32" s="514"/>
      <c r="CA32" s="514"/>
      <c r="CB32" s="515"/>
      <c r="CC32" s="470"/>
      <c r="CD32" s="471"/>
      <c r="CE32" s="471"/>
      <c r="CF32" s="471"/>
      <c r="CG32" s="471"/>
      <c r="CH32" s="471"/>
      <c r="CI32" s="471"/>
      <c r="CJ32" s="471"/>
      <c r="CK32" s="471"/>
      <c r="CL32" s="471"/>
      <c r="CM32" s="471"/>
      <c r="CN32" s="471"/>
      <c r="CO32" s="471"/>
      <c r="CP32" s="471"/>
      <c r="CQ32" s="471"/>
      <c r="CR32" s="471"/>
      <c r="CS32" s="471"/>
      <c r="CT32" s="471"/>
      <c r="CU32" s="472"/>
      <c r="CV32" s="470">
        <f t="shared" si="7"/>
        <v>5013.8999999999996</v>
      </c>
      <c r="CW32" s="471"/>
      <c r="CX32" s="471"/>
      <c r="CY32" s="471"/>
      <c r="CZ32" s="471"/>
      <c r="DA32" s="471"/>
      <c r="DB32" s="471"/>
      <c r="DC32" s="471"/>
      <c r="DD32" s="471"/>
      <c r="DE32" s="471"/>
      <c r="DF32" s="471"/>
      <c r="DG32" s="471"/>
      <c r="DH32" s="471"/>
      <c r="DI32" s="471"/>
      <c r="DJ32" s="471"/>
      <c r="DK32" s="471"/>
      <c r="DL32" s="471"/>
      <c r="DM32" s="472"/>
      <c r="DN32" s="470">
        <f t="shared" si="8"/>
        <v>17381.52</v>
      </c>
      <c r="DO32" s="471"/>
      <c r="DP32" s="471"/>
      <c r="DQ32" s="471"/>
      <c r="DR32" s="471"/>
      <c r="DS32" s="471"/>
      <c r="DT32" s="471"/>
      <c r="DU32" s="471"/>
      <c r="DV32" s="471"/>
      <c r="DW32" s="471"/>
      <c r="DX32" s="471"/>
      <c r="DY32" s="471"/>
      <c r="DZ32" s="471"/>
      <c r="EA32" s="471"/>
      <c r="EB32" s="471"/>
      <c r="EC32" s="472"/>
      <c r="ED32" s="470">
        <f t="shared" si="9"/>
        <v>10863.45</v>
      </c>
      <c r="EE32" s="471"/>
      <c r="EF32" s="471"/>
      <c r="EG32" s="471"/>
      <c r="EH32" s="471"/>
      <c r="EI32" s="471"/>
      <c r="EJ32" s="471"/>
      <c r="EK32" s="471"/>
      <c r="EL32" s="471"/>
      <c r="EM32" s="471"/>
      <c r="EN32" s="471"/>
      <c r="EO32" s="471"/>
      <c r="EP32" s="471"/>
      <c r="EQ32" s="471"/>
      <c r="ER32" s="471"/>
      <c r="ES32" s="472"/>
      <c r="ET32" s="470">
        <f t="shared" si="10"/>
        <v>2398649.7600000002</v>
      </c>
      <c r="EU32" s="471"/>
      <c r="EV32" s="471"/>
      <c r="EW32" s="471"/>
      <c r="EX32" s="471"/>
      <c r="EY32" s="471"/>
      <c r="EZ32" s="471"/>
      <c r="FA32" s="471"/>
      <c r="FB32" s="471"/>
      <c r="FC32" s="471"/>
      <c r="FD32" s="471"/>
      <c r="FE32" s="471"/>
      <c r="FF32" s="471"/>
      <c r="FG32" s="471"/>
      <c r="FH32" s="471"/>
      <c r="FI32" s="471"/>
      <c r="FJ32" s="472"/>
    </row>
    <row r="33" spans="1:166" s="13" customFormat="1" ht="14.25" customHeight="1" x14ac:dyDescent="0.3">
      <c r="A33" s="470"/>
      <c r="B33" s="471"/>
      <c r="C33" s="471"/>
      <c r="D33" s="471"/>
      <c r="E33" s="471"/>
      <c r="F33" s="472"/>
      <c r="G33" s="521" t="s">
        <v>443</v>
      </c>
      <c r="H33" s="522"/>
      <c r="I33" s="522"/>
      <c r="J33" s="522"/>
      <c r="K33" s="522"/>
      <c r="L33" s="522"/>
      <c r="M33" s="522"/>
      <c r="N33" s="522"/>
      <c r="O33" s="522"/>
      <c r="P33" s="522"/>
      <c r="Q33" s="522"/>
      <c r="R33" s="522"/>
      <c r="S33" s="522"/>
      <c r="T33" s="522"/>
      <c r="U33" s="522"/>
      <c r="V33" s="522"/>
      <c r="W33" s="522"/>
      <c r="X33" s="522"/>
      <c r="Y33" s="522"/>
      <c r="Z33" s="522"/>
      <c r="AA33" s="522"/>
      <c r="AB33" s="522"/>
      <c r="AC33" s="523"/>
      <c r="AD33" s="470">
        <v>2</v>
      </c>
      <c r="AE33" s="471"/>
      <c r="AF33" s="471"/>
      <c r="AG33" s="471"/>
      <c r="AH33" s="471"/>
      <c r="AI33" s="471"/>
      <c r="AJ33" s="471"/>
      <c r="AK33" s="471"/>
      <c r="AL33" s="471"/>
      <c r="AM33" s="471"/>
      <c r="AN33" s="471"/>
      <c r="AO33" s="471"/>
      <c r="AP33" s="471"/>
      <c r="AQ33" s="471"/>
      <c r="AR33" s="471"/>
      <c r="AS33" s="472"/>
      <c r="AT33" s="470">
        <f t="shared" si="6"/>
        <v>18387.2</v>
      </c>
      <c r="AU33" s="471"/>
      <c r="AV33" s="471"/>
      <c r="AW33" s="471"/>
      <c r="AX33" s="471"/>
      <c r="AY33" s="471"/>
      <c r="AZ33" s="471"/>
      <c r="BA33" s="471"/>
      <c r="BB33" s="471"/>
      <c r="BC33" s="471"/>
      <c r="BD33" s="471"/>
      <c r="BE33" s="471"/>
      <c r="BF33" s="471"/>
      <c r="BG33" s="471"/>
      <c r="BH33" s="471"/>
      <c r="BI33" s="471"/>
      <c r="BJ33" s="472"/>
      <c r="BK33" s="513">
        <v>14144</v>
      </c>
      <c r="BL33" s="514"/>
      <c r="BM33" s="514"/>
      <c r="BN33" s="514"/>
      <c r="BO33" s="514"/>
      <c r="BP33" s="514"/>
      <c r="BQ33" s="514"/>
      <c r="BR33" s="514"/>
      <c r="BS33" s="514"/>
      <c r="BT33" s="514"/>
      <c r="BU33" s="514"/>
      <c r="BV33" s="514"/>
      <c r="BW33" s="514"/>
      <c r="BX33" s="514"/>
      <c r="BY33" s="514"/>
      <c r="BZ33" s="514"/>
      <c r="CA33" s="514"/>
      <c r="CB33" s="515"/>
      <c r="CC33" s="470"/>
      <c r="CD33" s="471"/>
      <c r="CE33" s="471"/>
      <c r="CF33" s="471"/>
      <c r="CG33" s="471"/>
      <c r="CH33" s="471"/>
      <c r="CI33" s="471"/>
      <c r="CJ33" s="471"/>
      <c r="CK33" s="471"/>
      <c r="CL33" s="471"/>
      <c r="CM33" s="471"/>
      <c r="CN33" s="471"/>
      <c r="CO33" s="471"/>
      <c r="CP33" s="471"/>
      <c r="CQ33" s="471"/>
      <c r="CR33" s="471"/>
      <c r="CS33" s="471"/>
      <c r="CT33" s="471"/>
      <c r="CU33" s="472"/>
      <c r="CV33" s="470">
        <f t="shared" si="7"/>
        <v>4243.2</v>
      </c>
      <c r="CW33" s="471"/>
      <c r="CX33" s="471"/>
      <c r="CY33" s="471"/>
      <c r="CZ33" s="471"/>
      <c r="DA33" s="471"/>
      <c r="DB33" s="471"/>
      <c r="DC33" s="471"/>
      <c r="DD33" s="471"/>
      <c r="DE33" s="471"/>
      <c r="DF33" s="471"/>
      <c r="DG33" s="471"/>
      <c r="DH33" s="471"/>
      <c r="DI33" s="471"/>
      <c r="DJ33" s="471"/>
      <c r="DK33" s="471"/>
      <c r="DL33" s="471"/>
      <c r="DM33" s="472"/>
      <c r="DN33" s="470">
        <f t="shared" si="8"/>
        <v>14709.760000000002</v>
      </c>
      <c r="DO33" s="471"/>
      <c r="DP33" s="471"/>
      <c r="DQ33" s="471"/>
      <c r="DR33" s="471"/>
      <c r="DS33" s="471"/>
      <c r="DT33" s="471"/>
      <c r="DU33" s="471"/>
      <c r="DV33" s="471"/>
      <c r="DW33" s="471"/>
      <c r="DX33" s="471"/>
      <c r="DY33" s="471"/>
      <c r="DZ33" s="471"/>
      <c r="EA33" s="471"/>
      <c r="EB33" s="471"/>
      <c r="EC33" s="472"/>
      <c r="ED33" s="470">
        <f t="shared" si="9"/>
        <v>9193.6</v>
      </c>
      <c r="EE33" s="471"/>
      <c r="EF33" s="471"/>
      <c r="EG33" s="471"/>
      <c r="EH33" s="471"/>
      <c r="EI33" s="471"/>
      <c r="EJ33" s="471"/>
      <c r="EK33" s="471"/>
      <c r="EL33" s="471"/>
      <c r="EM33" s="471"/>
      <c r="EN33" s="471"/>
      <c r="EO33" s="471"/>
      <c r="EP33" s="471"/>
      <c r="EQ33" s="471"/>
      <c r="ER33" s="471"/>
      <c r="ES33" s="472"/>
      <c r="ET33" s="470">
        <f t="shared" si="10"/>
        <v>1014973.4399999999</v>
      </c>
      <c r="EU33" s="471"/>
      <c r="EV33" s="471"/>
      <c r="EW33" s="471"/>
      <c r="EX33" s="471"/>
      <c r="EY33" s="471"/>
      <c r="EZ33" s="471"/>
      <c r="FA33" s="471"/>
      <c r="FB33" s="471"/>
      <c r="FC33" s="471"/>
      <c r="FD33" s="471"/>
      <c r="FE33" s="471"/>
      <c r="FF33" s="471"/>
      <c r="FG33" s="471"/>
      <c r="FH33" s="471"/>
      <c r="FI33" s="471"/>
      <c r="FJ33" s="472"/>
    </row>
    <row r="34" spans="1:166" s="13" customFormat="1" ht="14.25" customHeight="1" x14ac:dyDescent="0.3">
      <c r="A34" s="470"/>
      <c r="B34" s="471"/>
      <c r="C34" s="471"/>
      <c r="D34" s="471"/>
      <c r="E34" s="471"/>
      <c r="F34" s="472"/>
      <c r="G34" s="521" t="s">
        <v>640</v>
      </c>
      <c r="H34" s="522"/>
      <c r="I34" s="522"/>
      <c r="J34" s="522"/>
      <c r="K34" s="522"/>
      <c r="L34" s="522"/>
      <c r="M34" s="522"/>
      <c r="N34" s="522"/>
      <c r="O34" s="522"/>
      <c r="P34" s="522"/>
      <c r="Q34" s="522"/>
      <c r="R34" s="522"/>
      <c r="S34" s="522"/>
      <c r="T34" s="522"/>
      <c r="U34" s="522"/>
      <c r="V34" s="522"/>
      <c r="W34" s="522"/>
      <c r="X34" s="522"/>
      <c r="Y34" s="522"/>
      <c r="Z34" s="522"/>
      <c r="AA34" s="522"/>
      <c r="AB34" s="522"/>
      <c r="AC34" s="523"/>
      <c r="AD34" s="470">
        <v>2</v>
      </c>
      <c r="AE34" s="471"/>
      <c r="AF34" s="471"/>
      <c r="AG34" s="471"/>
      <c r="AH34" s="471"/>
      <c r="AI34" s="471"/>
      <c r="AJ34" s="471"/>
      <c r="AK34" s="471"/>
      <c r="AL34" s="471"/>
      <c r="AM34" s="471"/>
      <c r="AN34" s="471"/>
      <c r="AO34" s="471"/>
      <c r="AP34" s="471"/>
      <c r="AQ34" s="471"/>
      <c r="AR34" s="471"/>
      <c r="AS34" s="472"/>
      <c r="AT34" s="470">
        <f t="shared" ref="AT34" si="11">SUM(BK34:DM34)</f>
        <v>21726.9</v>
      </c>
      <c r="AU34" s="471"/>
      <c r="AV34" s="471"/>
      <c r="AW34" s="471"/>
      <c r="AX34" s="471"/>
      <c r="AY34" s="471"/>
      <c r="AZ34" s="471"/>
      <c r="BA34" s="471"/>
      <c r="BB34" s="471"/>
      <c r="BC34" s="471"/>
      <c r="BD34" s="471"/>
      <c r="BE34" s="471"/>
      <c r="BF34" s="471"/>
      <c r="BG34" s="471"/>
      <c r="BH34" s="471"/>
      <c r="BI34" s="471"/>
      <c r="BJ34" s="472"/>
      <c r="BK34" s="513">
        <v>16713</v>
      </c>
      <c r="BL34" s="514"/>
      <c r="BM34" s="514"/>
      <c r="BN34" s="514"/>
      <c r="BO34" s="514"/>
      <c r="BP34" s="514"/>
      <c r="BQ34" s="514"/>
      <c r="BR34" s="514"/>
      <c r="BS34" s="514"/>
      <c r="BT34" s="514"/>
      <c r="BU34" s="514"/>
      <c r="BV34" s="514"/>
      <c r="BW34" s="514"/>
      <c r="BX34" s="514"/>
      <c r="BY34" s="514"/>
      <c r="BZ34" s="514"/>
      <c r="CA34" s="514"/>
      <c r="CB34" s="515"/>
      <c r="CC34" s="470"/>
      <c r="CD34" s="471"/>
      <c r="CE34" s="471"/>
      <c r="CF34" s="471"/>
      <c r="CG34" s="471"/>
      <c r="CH34" s="471"/>
      <c r="CI34" s="471"/>
      <c r="CJ34" s="471"/>
      <c r="CK34" s="471"/>
      <c r="CL34" s="471"/>
      <c r="CM34" s="471"/>
      <c r="CN34" s="471"/>
      <c r="CO34" s="471"/>
      <c r="CP34" s="471"/>
      <c r="CQ34" s="471"/>
      <c r="CR34" s="471"/>
      <c r="CS34" s="471"/>
      <c r="CT34" s="471"/>
      <c r="CU34" s="472"/>
      <c r="CV34" s="470">
        <f t="shared" ref="CV34" si="12">BK34*0.3</f>
        <v>5013.8999999999996</v>
      </c>
      <c r="CW34" s="471"/>
      <c r="CX34" s="471"/>
      <c r="CY34" s="471"/>
      <c r="CZ34" s="471"/>
      <c r="DA34" s="471"/>
      <c r="DB34" s="471"/>
      <c r="DC34" s="471"/>
      <c r="DD34" s="471"/>
      <c r="DE34" s="471"/>
      <c r="DF34" s="471"/>
      <c r="DG34" s="471"/>
      <c r="DH34" s="471"/>
      <c r="DI34" s="471"/>
      <c r="DJ34" s="471"/>
      <c r="DK34" s="471"/>
      <c r="DL34" s="471"/>
      <c r="DM34" s="472"/>
      <c r="DN34" s="470">
        <f t="shared" ref="DN34" si="13">AT34*0.8</f>
        <v>17381.52</v>
      </c>
      <c r="DO34" s="471"/>
      <c r="DP34" s="471"/>
      <c r="DQ34" s="471"/>
      <c r="DR34" s="471"/>
      <c r="DS34" s="471"/>
      <c r="DT34" s="471"/>
      <c r="DU34" s="471"/>
      <c r="DV34" s="471"/>
      <c r="DW34" s="471"/>
      <c r="DX34" s="471"/>
      <c r="DY34" s="471"/>
      <c r="DZ34" s="471"/>
      <c r="EA34" s="471"/>
      <c r="EB34" s="471"/>
      <c r="EC34" s="472"/>
      <c r="ED34" s="470">
        <f t="shared" ref="ED34" si="14">AT34*0.5</f>
        <v>10863.45</v>
      </c>
      <c r="EE34" s="471"/>
      <c r="EF34" s="471"/>
      <c r="EG34" s="471"/>
      <c r="EH34" s="471"/>
      <c r="EI34" s="471"/>
      <c r="EJ34" s="471"/>
      <c r="EK34" s="471"/>
      <c r="EL34" s="471"/>
      <c r="EM34" s="471"/>
      <c r="EN34" s="471"/>
      <c r="EO34" s="471"/>
      <c r="EP34" s="471"/>
      <c r="EQ34" s="471"/>
      <c r="ER34" s="471"/>
      <c r="ES34" s="472"/>
      <c r="ET34" s="470">
        <f t="shared" ref="ET34" si="15">AT34*2.3*12*AD34</f>
        <v>1199324.8800000001</v>
      </c>
      <c r="EU34" s="471"/>
      <c r="EV34" s="471"/>
      <c r="EW34" s="471"/>
      <c r="EX34" s="471"/>
      <c r="EY34" s="471"/>
      <c r="EZ34" s="471"/>
      <c r="FA34" s="471"/>
      <c r="FB34" s="471"/>
      <c r="FC34" s="471"/>
      <c r="FD34" s="471"/>
      <c r="FE34" s="471"/>
      <c r="FF34" s="471"/>
      <c r="FG34" s="471"/>
      <c r="FH34" s="471"/>
      <c r="FI34" s="471"/>
      <c r="FJ34" s="472"/>
    </row>
    <row r="35" spans="1:166" s="13" customFormat="1" ht="14.25" customHeight="1" x14ac:dyDescent="0.3">
      <c r="A35" s="470"/>
      <c r="B35" s="471"/>
      <c r="C35" s="471"/>
      <c r="D35" s="471"/>
      <c r="E35" s="471"/>
      <c r="F35" s="472"/>
      <c r="G35" s="521" t="s">
        <v>444</v>
      </c>
      <c r="H35" s="522"/>
      <c r="I35" s="522"/>
      <c r="J35" s="522"/>
      <c r="K35" s="522"/>
      <c r="L35" s="522"/>
      <c r="M35" s="522"/>
      <c r="N35" s="522"/>
      <c r="O35" s="522"/>
      <c r="P35" s="522"/>
      <c r="Q35" s="522"/>
      <c r="R35" s="522"/>
      <c r="S35" s="522"/>
      <c r="T35" s="522"/>
      <c r="U35" s="522"/>
      <c r="V35" s="522"/>
      <c r="W35" s="522"/>
      <c r="X35" s="522"/>
      <c r="Y35" s="522"/>
      <c r="Z35" s="522"/>
      <c r="AA35" s="522"/>
      <c r="AB35" s="522"/>
      <c r="AC35" s="523"/>
      <c r="AD35" s="470">
        <v>6.5</v>
      </c>
      <c r="AE35" s="471"/>
      <c r="AF35" s="471"/>
      <c r="AG35" s="471"/>
      <c r="AH35" s="471"/>
      <c r="AI35" s="471"/>
      <c r="AJ35" s="471"/>
      <c r="AK35" s="471"/>
      <c r="AL35" s="471"/>
      <c r="AM35" s="471"/>
      <c r="AN35" s="471"/>
      <c r="AO35" s="471"/>
      <c r="AP35" s="471"/>
      <c r="AQ35" s="471"/>
      <c r="AR35" s="471"/>
      <c r="AS35" s="472"/>
      <c r="AT35" s="470">
        <f t="shared" si="6"/>
        <v>21726.9</v>
      </c>
      <c r="AU35" s="471"/>
      <c r="AV35" s="471"/>
      <c r="AW35" s="471"/>
      <c r="AX35" s="471"/>
      <c r="AY35" s="471"/>
      <c r="AZ35" s="471"/>
      <c r="BA35" s="471"/>
      <c r="BB35" s="471"/>
      <c r="BC35" s="471"/>
      <c r="BD35" s="471"/>
      <c r="BE35" s="471"/>
      <c r="BF35" s="471"/>
      <c r="BG35" s="471"/>
      <c r="BH35" s="471"/>
      <c r="BI35" s="471"/>
      <c r="BJ35" s="472"/>
      <c r="BK35" s="513">
        <v>16713</v>
      </c>
      <c r="BL35" s="514"/>
      <c r="BM35" s="514"/>
      <c r="BN35" s="514"/>
      <c r="BO35" s="514"/>
      <c r="BP35" s="514"/>
      <c r="BQ35" s="514"/>
      <c r="BR35" s="514"/>
      <c r="BS35" s="514"/>
      <c r="BT35" s="514"/>
      <c r="BU35" s="514"/>
      <c r="BV35" s="514"/>
      <c r="BW35" s="514"/>
      <c r="BX35" s="514"/>
      <c r="BY35" s="514"/>
      <c r="BZ35" s="514"/>
      <c r="CA35" s="514"/>
      <c r="CB35" s="515"/>
      <c r="CC35" s="470"/>
      <c r="CD35" s="471"/>
      <c r="CE35" s="471"/>
      <c r="CF35" s="471"/>
      <c r="CG35" s="471"/>
      <c r="CH35" s="471"/>
      <c r="CI35" s="471"/>
      <c r="CJ35" s="471"/>
      <c r="CK35" s="471"/>
      <c r="CL35" s="471"/>
      <c r="CM35" s="471"/>
      <c r="CN35" s="471"/>
      <c r="CO35" s="471"/>
      <c r="CP35" s="471"/>
      <c r="CQ35" s="471"/>
      <c r="CR35" s="471"/>
      <c r="CS35" s="471"/>
      <c r="CT35" s="471"/>
      <c r="CU35" s="472"/>
      <c r="CV35" s="470">
        <f t="shared" si="7"/>
        <v>5013.8999999999996</v>
      </c>
      <c r="CW35" s="471"/>
      <c r="CX35" s="471"/>
      <c r="CY35" s="471"/>
      <c r="CZ35" s="471"/>
      <c r="DA35" s="471"/>
      <c r="DB35" s="471"/>
      <c r="DC35" s="471"/>
      <c r="DD35" s="471"/>
      <c r="DE35" s="471"/>
      <c r="DF35" s="471"/>
      <c r="DG35" s="471"/>
      <c r="DH35" s="471"/>
      <c r="DI35" s="471"/>
      <c r="DJ35" s="471"/>
      <c r="DK35" s="471"/>
      <c r="DL35" s="471"/>
      <c r="DM35" s="472"/>
      <c r="DN35" s="470">
        <f t="shared" si="8"/>
        <v>17381.52</v>
      </c>
      <c r="DO35" s="471"/>
      <c r="DP35" s="471"/>
      <c r="DQ35" s="471"/>
      <c r="DR35" s="471"/>
      <c r="DS35" s="471"/>
      <c r="DT35" s="471"/>
      <c r="DU35" s="471"/>
      <c r="DV35" s="471"/>
      <c r="DW35" s="471"/>
      <c r="DX35" s="471"/>
      <c r="DY35" s="471"/>
      <c r="DZ35" s="471"/>
      <c r="EA35" s="471"/>
      <c r="EB35" s="471"/>
      <c r="EC35" s="472"/>
      <c r="ED35" s="470">
        <f t="shared" si="9"/>
        <v>10863.45</v>
      </c>
      <c r="EE35" s="471"/>
      <c r="EF35" s="471"/>
      <c r="EG35" s="471"/>
      <c r="EH35" s="471"/>
      <c r="EI35" s="471"/>
      <c r="EJ35" s="471"/>
      <c r="EK35" s="471"/>
      <c r="EL35" s="471"/>
      <c r="EM35" s="471"/>
      <c r="EN35" s="471"/>
      <c r="EO35" s="471"/>
      <c r="EP35" s="471"/>
      <c r="EQ35" s="471"/>
      <c r="ER35" s="471"/>
      <c r="ES35" s="472"/>
      <c r="ET35" s="470">
        <f t="shared" si="10"/>
        <v>3897805.8600000003</v>
      </c>
      <c r="EU35" s="471"/>
      <c r="EV35" s="471"/>
      <c r="EW35" s="471"/>
      <c r="EX35" s="471"/>
      <c r="EY35" s="471"/>
      <c r="EZ35" s="471"/>
      <c r="FA35" s="471"/>
      <c r="FB35" s="471"/>
      <c r="FC35" s="471"/>
      <c r="FD35" s="471"/>
      <c r="FE35" s="471"/>
      <c r="FF35" s="471"/>
      <c r="FG35" s="471"/>
      <c r="FH35" s="471"/>
      <c r="FI35" s="471"/>
      <c r="FJ35" s="472"/>
    </row>
    <row r="36" spans="1:166" s="13" customFormat="1" ht="14.25" customHeight="1" x14ac:dyDescent="0.3">
      <c r="A36" s="470"/>
      <c r="B36" s="471"/>
      <c r="C36" s="471"/>
      <c r="D36" s="471"/>
      <c r="E36" s="471"/>
      <c r="F36" s="472"/>
      <c r="G36" s="521" t="s">
        <v>445</v>
      </c>
      <c r="H36" s="522"/>
      <c r="I36" s="522"/>
      <c r="J36" s="522"/>
      <c r="K36" s="522"/>
      <c r="L36" s="522"/>
      <c r="M36" s="522"/>
      <c r="N36" s="522"/>
      <c r="O36" s="522"/>
      <c r="P36" s="522"/>
      <c r="Q36" s="522"/>
      <c r="R36" s="522"/>
      <c r="S36" s="522"/>
      <c r="T36" s="522"/>
      <c r="U36" s="522"/>
      <c r="V36" s="522"/>
      <c r="W36" s="522"/>
      <c r="X36" s="522"/>
      <c r="Y36" s="522"/>
      <c r="Z36" s="522"/>
      <c r="AA36" s="522"/>
      <c r="AB36" s="522"/>
      <c r="AC36" s="523"/>
      <c r="AD36" s="470">
        <v>3.5</v>
      </c>
      <c r="AE36" s="471"/>
      <c r="AF36" s="471"/>
      <c r="AG36" s="471"/>
      <c r="AH36" s="471"/>
      <c r="AI36" s="471"/>
      <c r="AJ36" s="471"/>
      <c r="AK36" s="471"/>
      <c r="AL36" s="471"/>
      <c r="AM36" s="471"/>
      <c r="AN36" s="471"/>
      <c r="AO36" s="471"/>
      <c r="AP36" s="471"/>
      <c r="AQ36" s="471"/>
      <c r="AR36" s="471"/>
      <c r="AS36" s="472"/>
      <c r="AT36" s="470">
        <f t="shared" si="6"/>
        <v>19438.900000000001</v>
      </c>
      <c r="AU36" s="471"/>
      <c r="AV36" s="471"/>
      <c r="AW36" s="471"/>
      <c r="AX36" s="471"/>
      <c r="AY36" s="471"/>
      <c r="AZ36" s="471"/>
      <c r="BA36" s="471"/>
      <c r="BB36" s="471"/>
      <c r="BC36" s="471"/>
      <c r="BD36" s="471"/>
      <c r="BE36" s="471"/>
      <c r="BF36" s="471"/>
      <c r="BG36" s="471"/>
      <c r="BH36" s="471"/>
      <c r="BI36" s="471"/>
      <c r="BJ36" s="472"/>
      <c r="BK36" s="513">
        <v>14953</v>
      </c>
      <c r="BL36" s="514"/>
      <c r="BM36" s="514"/>
      <c r="BN36" s="514"/>
      <c r="BO36" s="514"/>
      <c r="BP36" s="514"/>
      <c r="BQ36" s="514"/>
      <c r="BR36" s="514"/>
      <c r="BS36" s="514"/>
      <c r="BT36" s="514"/>
      <c r="BU36" s="514"/>
      <c r="BV36" s="514"/>
      <c r="BW36" s="514"/>
      <c r="BX36" s="514"/>
      <c r="BY36" s="514"/>
      <c r="BZ36" s="514"/>
      <c r="CA36" s="514"/>
      <c r="CB36" s="515"/>
      <c r="CC36" s="470"/>
      <c r="CD36" s="471"/>
      <c r="CE36" s="471"/>
      <c r="CF36" s="471"/>
      <c r="CG36" s="471"/>
      <c r="CH36" s="471"/>
      <c r="CI36" s="471"/>
      <c r="CJ36" s="471"/>
      <c r="CK36" s="471"/>
      <c r="CL36" s="471"/>
      <c r="CM36" s="471"/>
      <c r="CN36" s="471"/>
      <c r="CO36" s="471"/>
      <c r="CP36" s="471"/>
      <c r="CQ36" s="471"/>
      <c r="CR36" s="471"/>
      <c r="CS36" s="471"/>
      <c r="CT36" s="471"/>
      <c r="CU36" s="472"/>
      <c r="CV36" s="470">
        <f t="shared" si="7"/>
        <v>4485.8999999999996</v>
      </c>
      <c r="CW36" s="471"/>
      <c r="CX36" s="471"/>
      <c r="CY36" s="471"/>
      <c r="CZ36" s="471"/>
      <c r="DA36" s="471"/>
      <c r="DB36" s="471"/>
      <c r="DC36" s="471"/>
      <c r="DD36" s="471"/>
      <c r="DE36" s="471"/>
      <c r="DF36" s="471"/>
      <c r="DG36" s="471"/>
      <c r="DH36" s="471"/>
      <c r="DI36" s="471"/>
      <c r="DJ36" s="471"/>
      <c r="DK36" s="471"/>
      <c r="DL36" s="471"/>
      <c r="DM36" s="472"/>
      <c r="DN36" s="470">
        <f t="shared" si="8"/>
        <v>15551.120000000003</v>
      </c>
      <c r="DO36" s="471"/>
      <c r="DP36" s="471"/>
      <c r="DQ36" s="471"/>
      <c r="DR36" s="471"/>
      <c r="DS36" s="471"/>
      <c r="DT36" s="471"/>
      <c r="DU36" s="471"/>
      <c r="DV36" s="471"/>
      <c r="DW36" s="471"/>
      <c r="DX36" s="471"/>
      <c r="DY36" s="471"/>
      <c r="DZ36" s="471"/>
      <c r="EA36" s="471"/>
      <c r="EB36" s="471"/>
      <c r="EC36" s="472"/>
      <c r="ED36" s="470">
        <f t="shared" si="9"/>
        <v>9719.4500000000007</v>
      </c>
      <c r="EE36" s="471"/>
      <c r="EF36" s="471"/>
      <c r="EG36" s="471"/>
      <c r="EH36" s="471"/>
      <c r="EI36" s="471"/>
      <c r="EJ36" s="471"/>
      <c r="EK36" s="471"/>
      <c r="EL36" s="471"/>
      <c r="EM36" s="471"/>
      <c r="EN36" s="471"/>
      <c r="EO36" s="471"/>
      <c r="EP36" s="471"/>
      <c r="EQ36" s="471"/>
      <c r="ER36" s="471"/>
      <c r="ES36" s="472"/>
      <c r="ET36" s="470">
        <f t="shared" si="10"/>
        <v>1877797.74</v>
      </c>
      <c r="EU36" s="471"/>
      <c r="EV36" s="471"/>
      <c r="EW36" s="471"/>
      <c r="EX36" s="471"/>
      <c r="EY36" s="471"/>
      <c r="EZ36" s="471"/>
      <c r="FA36" s="471"/>
      <c r="FB36" s="471"/>
      <c r="FC36" s="471"/>
      <c r="FD36" s="471"/>
      <c r="FE36" s="471"/>
      <c r="FF36" s="471"/>
      <c r="FG36" s="471"/>
      <c r="FH36" s="471"/>
      <c r="FI36" s="471"/>
      <c r="FJ36" s="472"/>
    </row>
    <row r="37" spans="1:166" s="13" customFormat="1" ht="14.25" customHeight="1" x14ac:dyDescent="0.3">
      <c r="A37" s="470"/>
      <c r="B37" s="471"/>
      <c r="C37" s="471"/>
      <c r="D37" s="471"/>
      <c r="E37" s="471"/>
      <c r="F37" s="472"/>
      <c r="G37" s="521" t="s">
        <v>446</v>
      </c>
      <c r="H37" s="522"/>
      <c r="I37" s="522"/>
      <c r="J37" s="522"/>
      <c r="K37" s="522"/>
      <c r="L37" s="522"/>
      <c r="M37" s="522"/>
      <c r="N37" s="522"/>
      <c r="O37" s="522"/>
      <c r="P37" s="522"/>
      <c r="Q37" s="522"/>
      <c r="R37" s="522"/>
      <c r="S37" s="522"/>
      <c r="T37" s="522"/>
      <c r="U37" s="522"/>
      <c r="V37" s="522"/>
      <c r="W37" s="522"/>
      <c r="X37" s="522"/>
      <c r="Y37" s="522"/>
      <c r="Z37" s="522"/>
      <c r="AA37" s="522"/>
      <c r="AB37" s="522"/>
      <c r="AC37" s="523"/>
      <c r="AD37" s="470">
        <v>5.5</v>
      </c>
      <c r="AE37" s="471"/>
      <c r="AF37" s="471"/>
      <c r="AG37" s="471"/>
      <c r="AH37" s="471"/>
      <c r="AI37" s="471"/>
      <c r="AJ37" s="471"/>
      <c r="AK37" s="471"/>
      <c r="AL37" s="471"/>
      <c r="AM37" s="471"/>
      <c r="AN37" s="471"/>
      <c r="AO37" s="471"/>
      <c r="AP37" s="471"/>
      <c r="AQ37" s="471"/>
      <c r="AR37" s="471"/>
      <c r="AS37" s="472"/>
      <c r="AT37" s="470">
        <f t="shared" si="6"/>
        <v>22925.5</v>
      </c>
      <c r="AU37" s="471"/>
      <c r="AV37" s="471"/>
      <c r="AW37" s="471"/>
      <c r="AX37" s="471"/>
      <c r="AY37" s="471"/>
      <c r="AZ37" s="471"/>
      <c r="BA37" s="471"/>
      <c r="BB37" s="471"/>
      <c r="BC37" s="471"/>
      <c r="BD37" s="471"/>
      <c r="BE37" s="471"/>
      <c r="BF37" s="471"/>
      <c r="BG37" s="471"/>
      <c r="BH37" s="471"/>
      <c r="BI37" s="471"/>
      <c r="BJ37" s="472"/>
      <c r="BK37" s="513">
        <v>17635</v>
      </c>
      <c r="BL37" s="514"/>
      <c r="BM37" s="514"/>
      <c r="BN37" s="514"/>
      <c r="BO37" s="514"/>
      <c r="BP37" s="514"/>
      <c r="BQ37" s="514"/>
      <c r="BR37" s="514"/>
      <c r="BS37" s="514"/>
      <c r="BT37" s="514"/>
      <c r="BU37" s="514"/>
      <c r="BV37" s="514"/>
      <c r="BW37" s="514"/>
      <c r="BX37" s="514"/>
      <c r="BY37" s="514"/>
      <c r="BZ37" s="514"/>
      <c r="CA37" s="514"/>
      <c r="CB37" s="515"/>
      <c r="CC37" s="470"/>
      <c r="CD37" s="471"/>
      <c r="CE37" s="471"/>
      <c r="CF37" s="471"/>
      <c r="CG37" s="471"/>
      <c r="CH37" s="471"/>
      <c r="CI37" s="471"/>
      <c r="CJ37" s="471"/>
      <c r="CK37" s="471"/>
      <c r="CL37" s="471"/>
      <c r="CM37" s="471"/>
      <c r="CN37" s="471"/>
      <c r="CO37" s="471"/>
      <c r="CP37" s="471"/>
      <c r="CQ37" s="471"/>
      <c r="CR37" s="471"/>
      <c r="CS37" s="471"/>
      <c r="CT37" s="471"/>
      <c r="CU37" s="472"/>
      <c r="CV37" s="470">
        <f t="shared" si="7"/>
        <v>5290.5</v>
      </c>
      <c r="CW37" s="471"/>
      <c r="CX37" s="471"/>
      <c r="CY37" s="471"/>
      <c r="CZ37" s="471"/>
      <c r="DA37" s="471"/>
      <c r="DB37" s="471"/>
      <c r="DC37" s="471"/>
      <c r="DD37" s="471"/>
      <c r="DE37" s="471"/>
      <c r="DF37" s="471"/>
      <c r="DG37" s="471"/>
      <c r="DH37" s="471"/>
      <c r="DI37" s="471"/>
      <c r="DJ37" s="471"/>
      <c r="DK37" s="471"/>
      <c r="DL37" s="471"/>
      <c r="DM37" s="472"/>
      <c r="DN37" s="470">
        <f t="shared" si="8"/>
        <v>18340.400000000001</v>
      </c>
      <c r="DO37" s="471"/>
      <c r="DP37" s="471"/>
      <c r="DQ37" s="471"/>
      <c r="DR37" s="471"/>
      <c r="DS37" s="471"/>
      <c r="DT37" s="471"/>
      <c r="DU37" s="471"/>
      <c r="DV37" s="471"/>
      <c r="DW37" s="471"/>
      <c r="DX37" s="471"/>
      <c r="DY37" s="471"/>
      <c r="DZ37" s="471"/>
      <c r="EA37" s="471"/>
      <c r="EB37" s="471"/>
      <c r="EC37" s="472"/>
      <c r="ED37" s="470">
        <f t="shared" si="9"/>
        <v>11462.75</v>
      </c>
      <c r="EE37" s="471"/>
      <c r="EF37" s="471"/>
      <c r="EG37" s="471"/>
      <c r="EH37" s="471"/>
      <c r="EI37" s="471"/>
      <c r="EJ37" s="471"/>
      <c r="EK37" s="471"/>
      <c r="EL37" s="471"/>
      <c r="EM37" s="471"/>
      <c r="EN37" s="471"/>
      <c r="EO37" s="471"/>
      <c r="EP37" s="471"/>
      <c r="EQ37" s="471"/>
      <c r="ER37" s="471"/>
      <c r="ES37" s="472"/>
      <c r="ET37" s="470">
        <f t="shared" si="10"/>
        <v>3480090.8999999994</v>
      </c>
      <c r="EU37" s="471"/>
      <c r="EV37" s="471"/>
      <c r="EW37" s="471"/>
      <c r="EX37" s="471"/>
      <c r="EY37" s="471"/>
      <c r="EZ37" s="471"/>
      <c r="FA37" s="471"/>
      <c r="FB37" s="471"/>
      <c r="FC37" s="471"/>
      <c r="FD37" s="471"/>
      <c r="FE37" s="471"/>
      <c r="FF37" s="471"/>
      <c r="FG37" s="471"/>
      <c r="FH37" s="471"/>
      <c r="FI37" s="471"/>
      <c r="FJ37" s="472"/>
    </row>
    <row r="38" spans="1:166" s="13" customFormat="1" ht="14.25" customHeight="1" x14ac:dyDescent="0.3">
      <c r="A38" s="470"/>
      <c r="B38" s="471"/>
      <c r="C38" s="471"/>
      <c r="D38" s="471"/>
      <c r="E38" s="471"/>
      <c r="F38" s="472"/>
      <c r="G38" s="521" t="s">
        <v>641</v>
      </c>
      <c r="H38" s="522"/>
      <c r="I38" s="522"/>
      <c r="J38" s="522"/>
      <c r="K38" s="522"/>
      <c r="L38" s="522"/>
      <c r="M38" s="522"/>
      <c r="N38" s="522"/>
      <c r="O38" s="522"/>
      <c r="P38" s="522"/>
      <c r="Q38" s="522"/>
      <c r="R38" s="522"/>
      <c r="S38" s="522"/>
      <c r="T38" s="522"/>
      <c r="U38" s="522"/>
      <c r="V38" s="522"/>
      <c r="W38" s="522"/>
      <c r="X38" s="522"/>
      <c r="Y38" s="522"/>
      <c r="Z38" s="522"/>
      <c r="AA38" s="522"/>
      <c r="AB38" s="522"/>
      <c r="AC38" s="523"/>
      <c r="AD38" s="470">
        <v>2</v>
      </c>
      <c r="AE38" s="471"/>
      <c r="AF38" s="471"/>
      <c r="AG38" s="471"/>
      <c r="AH38" s="471"/>
      <c r="AI38" s="471"/>
      <c r="AJ38" s="471"/>
      <c r="AK38" s="471"/>
      <c r="AL38" s="471"/>
      <c r="AM38" s="471"/>
      <c r="AN38" s="471"/>
      <c r="AO38" s="471"/>
      <c r="AP38" s="471"/>
      <c r="AQ38" s="471"/>
      <c r="AR38" s="471"/>
      <c r="AS38" s="472"/>
      <c r="AT38" s="470">
        <f t="shared" ref="AT38" si="16">SUM(BK38:DM38)</f>
        <v>23618.400000000001</v>
      </c>
      <c r="AU38" s="471"/>
      <c r="AV38" s="471"/>
      <c r="AW38" s="471"/>
      <c r="AX38" s="471"/>
      <c r="AY38" s="471"/>
      <c r="AZ38" s="471"/>
      <c r="BA38" s="471"/>
      <c r="BB38" s="471"/>
      <c r="BC38" s="471"/>
      <c r="BD38" s="471"/>
      <c r="BE38" s="471"/>
      <c r="BF38" s="471"/>
      <c r="BG38" s="471"/>
      <c r="BH38" s="471"/>
      <c r="BI38" s="471"/>
      <c r="BJ38" s="472"/>
      <c r="BK38" s="513">
        <v>18168</v>
      </c>
      <c r="BL38" s="514"/>
      <c r="BM38" s="514"/>
      <c r="BN38" s="514"/>
      <c r="BO38" s="514"/>
      <c r="BP38" s="514"/>
      <c r="BQ38" s="514"/>
      <c r="BR38" s="514"/>
      <c r="BS38" s="514"/>
      <c r="BT38" s="514"/>
      <c r="BU38" s="514"/>
      <c r="BV38" s="514"/>
      <c r="BW38" s="514"/>
      <c r="BX38" s="514"/>
      <c r="BY38" s="514"/>
      <c r="BZ38" s="514"/>
      <c r="CA38" s="514"/>
      <c r="CB38" s="515"/>
      <c r="CC38" s="470"/>
      <c r="CD38" s="471"/>
      <c r="CE38" s="471"/>
      <c r="CF38" s="471"/>
      <c r="CG38" s="471"/>
      <c r="CH38" s="471"/>
      <c r="CI38" s="471"/>
      <c r="CJ38" s="471"/>
      <c r="CK38" s="471"/>
      <c r="CL38" s="471"/>
      <c r="CM38" s="471"/>
      <c r="CN38" s="471"/>
      <c r="CO38" s="471"/>
      <c r="CP38" s="471"/>
      <c r="CQ38" s="471"/>
      <c r="CR38" s="471"/>
      <c r="CS38" s="471"/>
      <c r="CT38" s="471"/>
      <c r="CU38" s="472"/>
      <c r="CV38" s="470">
        <f t="shared" ref="CV38" si="17">BK38*0.3</f>
        <v>5450.4</v>
      </c>
      <c r="CW38" s="471"/>
      <c r="CX38" s="471"/>
      <c r="CY38" s="471"/>
      <c r="CZ38" s="471"/>
      <c r="DA38" s="471"/>
      <c r="DB38" s="471"/>
      <c r="DC38" s="471"/>
      <c r="DD38" s="471"/>
      <c r="DE38" s="471"/>
      <c r="DF38" s="471"/>
      <c r="DG38" s="471"/>
      <c r="DH38" s="471"/>
      <c r="DI38" s="471"/>
      <c r="DJ38" s="471"/>
      <c r="DK38" s="471"/>
      <c r="DL38" s="471"/>
      <c r="DM38" s="472"/>
      <c r="DN38" s="470">
        <f t="shared" ref="DN38" si="18">AT38*0.8</f>
        <v>18894.72</v>
      </c>
      <c r="DO38" s="471"/>
      <c r="DP38" s="471"/>
      <c r="DQ38" s="471"/>
      <c r="DR38" s="471"/>
      <c r="DS38" s="471"/>
      <c r="DT38" s="471"/>
      <c r="DU38" s="471"/>
      <c r="DV38" s="471"/>
      <c r="DW38" s="471"/>
      <c r="DX38" s="471"/>
      <c r="DY38" s="471"/>
      <c r="DZ38" s="471"/>
      <c r="EA38" s="471"/>
      <c r="EB38" s="471"/>
      <c r="EC38" s="472"/>
      <c r="ED38" s="470">
        <f t="shared" ref="ED38" si="19">AT38*0.5</f>
        <v>11809.2</v>
      </c>
      <c r="EE38" s="471"/>
      <c r="EF38" s="471"/>
      <c r="EG38" s="471"/>
      <c r="EH38" s="471"/>
      <c r="EI38" s="471"/>
      <c r="EJ38" s="471"/>
      <c r="EK38" s="471"/>
      <c r="EL38" s="471"/>
      <c r="EM38" s="471"/>
      <c r="EN38" s="471"/>
      <c r="EO38" s="471"/>
      <c r="EP38" s="471"/>
      <c r="EQ38" s="471"/>
      <c r="ER38" s="471"/>
      <c r="ES38" s="472"/>
      <c r="ET38" s="470">
        <f t="shared" ref="ET38" si="20">AT38*2.3*12*AD38</f>
        <v>1303735.68</v>
      </c>
      <c r="EU38" s="471"/>
      <c r="EV38" s="471"/>
      <c r="EW38" s="471"/>
      <c r="EX38" s="471"/>
      <c r="EY38" s="471"/>
      <c r="EZ38" s="471"/>
      <c r="FA38" s="471"/>
      <c r="FB38" s="471"/>
      <c r="FC38" s="471"/>
      <c r="FD38" s="471"/>
      <c r="FE38" s="471"/>
      <c r="FF38" s="471"/>
      <c r="FG38" s="471"/>
      <c r="FH38" s="471"/>
      <c r="FI38" s="471"/>
      <c r="FJ38" s="472"/>
    </row>
    <row r="39" spans="1:166" s="13" customFormat="1" ht="20.399999999999999" customHeight="1" x14ac:dyDescent="0.3">
      <c r="A39" s="470"/>
      <c r="B39" s="471"/>
      <c r="C39" s="471"/>
      <c r="D39" s="471"/>
      <c r="E39" s="471"/>
      <c r="F39" s="472"/>
      <c r="G39" s="521" t="s">
        <v>447</v>
      </c>
      <c r="H39" s="522"/>
      <c r="I39" s="522"/>
      <c r="J39" s="522"/>
      <c r="K39" s="522"/>
      <c r="L39" s="522"/>
      <c r="M39" s="522"/>
      <c r="N39" s="522"/>
      <c r="O39" s="522"/>
      <c r="P39" s="522"/>
      <c r="Q39" s="522"/>
      <c r="R39" s="522"/>
      <c r="S39" s="522"/>
      <c r="T39" s="522"/>
      <c r="U39" s="522"/>
      <c r="V39" s="522"/>
      <c r="W39" s="522"/>
      <c r="X39" s="522"/>
      <c r="Y39" s="522"/>
      <c r="Z39" s="522"/>
      <c r="AA39" s="522"/>
      <c r="AB39" s="522"/>
      <c r="AC39" s="523"/>
      <c r="AD39" s="470">
        <v>1</v>
      </c>
      <c r="AE39" s="471"/>
      <c r="AF39" s="471"/>
      <c r="AG39" s="471"/>
      <c r="AH39" s="471"/>
      <c r="AI39" s="471"/>
      <c r="AJ39" s="471"/>
      <c r="AK39" s="471"/>
      <c r="AL39" s="471"/>
      <c r="AM39" s="471"/>
      <c r="AN39" s="471"/>
      <c r="AO39" s="471"/>
      <c r="AP39" s="471"/>
      <c r="AQ39" s="471"/>
      <c r="AR39" s="471"/>
      <c r="AS39" s="472"/>
      <c r="AT39" s="470">
        <f t="shared" si="6"/>
        <v>19438.900000000001</v>
      </c>
      <c r="AU39" s="471"/>
      <c r="AV39" s="471"/>
      <c r="AW39" s="471"/>
      <c r="AX39" s="471"/>
      <c r="AY39" s="471"/>
      <c r="AZ39" s="471"/>
      <c r="BA39" s="471"/>
      <c r="BB39" s="471"/>
      <c r="BC39" s="471"/>
      <c r="BD39" s="471"/>
      <c r="BE39" s="471"/>
      <c r="BF39" s="471"/>
      <c r="BG39" s="471"/>
      <c r="BH39" s="471"/>
      <c r="BI39" s="471"/>
      <c r="BJ39" s="472"/>
      <c r="BK39" s="513">
        <v>14953</v>
      </c>
      <c r="BL39" s="514"/>
      <c r="BM39" s="514"/>
      <c r="BN39" s="514"/>
      <c r="BO39" s="514"/>
      <c r="BP39" s="514"/>
      <c r="BQ39" s="514"/>
      <c r="BR39" s="514"/>
      <c r="BS39" s="514"/>
      <c r="BT39" s="514"/>
      <c r="BU39" s="514"/>
      <c r="BV39" s="514"/>
      <c r="BW39" s="514"/>
      <c r="BX39" s="514"/>
      <c r="BY39" s="514"/>
      <c r="BZ39" s="514"/>
      <c r="CA39" s="514"/>
      <c r="CB39" s="515"/>
      <c r="CC39" s="470"/>
      <c r="CD39" s="471"/>
      <c r="CE39" s="471"/>
      <c r="CF39" s="471"/>
      <c r="CG39" s="471"/>
      <c r="CH39" s="471"/>
      <c r="CI39" s="471"/>
      <c r="CJ39" s="471"/>
      <c r="CK39" s="471"/>
      <c r="CL39" s="471"/>
      <c r="CM39" s="471"/>
      <c r="CN39" s="471"/>
      <c r="CO39" s="471"/>
      <c r="CP39" s="471"/>
      <c r="CQ39" s="471"/>
      <c r="CR39" s="471"/>
      <c r="CS39" s="471"/>
      <c r="CT39" s="471"/>
      <c r="CU39" s="472"/>
      <c r="CV39" s="470">
        <f t="shared" si="7"/>
        <v>4485.8999999999996</v>
      </c>
      <c r="CW39" s="471"/>
      <c r="CX39" s="471"/>
      <c r="CY39" s="471"/>
      <c r="CZ39" s="471"/>
      <c r="DA39" s="471"/>
      <c r="DB39" s="471"/>
      <c r="DC39" s="471"/>
      <c r="DD39" s="471"/>
      <c r="DE39" s="471"/>
      <c r="DF39" s="471"/>
      <c r="DG39" s="471"/>
      <c r="DH39" s="471"/>
      <c r="DI39" s="471"/>
      <c r="DJ39" s="471"/>
      <c r="DK39" s="471"/>
      <c r="DL39" s="471"/>
      <c r="DM39" s="472"/>
      <c r="DN39" s="470">
        <f t="shared" si="8"/>
        <v>15551.120000000003</v>
      </c>
      <c r="DO39" s="471"/>
      <c r="DP39" s="471"/>
      <c r="DQ39" s="471"/>
      <c r="DR39" s="471"/>
      <c r="DS39" s="471"/>
      <c r="DT39" s="471"/>
      <c r="DU39" s="471"/>
      <c r="DV39" s="471"/>
      <c r="DW39" s="471"/>
      <c r="DX39" s="471"/>
      <c r="DY39" s="471"/>
      <c r="DZ39" s="471"/>
      <c r="EA39" s="471"/>
      <c r="EB39" s="471"/>
      <c r="EC39" s="472"/>
      <c r="ED39" s="470">
        <f t="shared" si="9"/>
        <v>9719.4500000000007</v>
      </c>
      <c r="EE39" s="471"/>
      <c r="EF39" s="471"/>
      <c r="EG39" s="471"/>
      <c r="EH39" s="471"/>
      <c r="EI39" s="471"/>
      <c r="EJ39" s="471"/>
      <c r="EK39" s="471"/>
      <c r="EL39" s="471"/>
      <c r="EM39" s="471"/>
      <c r="EN39" s="471"/>
      <c r="EO39" s="471"/>
      <c r="EP39" s="471"/>
      <c r="EQ39" s="471"/>
      <c r="ER39" s="471"/>
      <c r="ES39" s="472"/>
      <c r="ET39" s="470">
        <f t="shared" si="10"/>
        <v>536513.64</v>
      </c>
      <c r="EU39" s="471"/>
      <c r="EV39" s="471"/>
      <c r="EW39" s="471"/>
      <c r="EX39" s="471"/>
      <c r="EY39" s="471"/>
      <c r="EZ39" s="471"/>
      <c r="FA39" s="471"/>
      <c r="FB39" s="471"/>
      <c r="FC39" s="471"/>
      <c r="FD39" s="471"/>
      <c r="FE39" s="471"/>
      <c r="FF39" s="471"/>
      <c r="FG39" s="471"/>
      <c r="FH39" s="471"/>
      <c r="FI39" s="471"/>
      <c r="FJ39" s="472"/>
    </row>
    <row r="40" spans="1:166" s="13" customFormat="1" ht="14.25" customHeight="1" x14ac:dyDescent="0.3">
      <c r="A40" s="470"/>
      <c r="B40" s="471"/>
      <c r="C40" s="471"/>
      <c r="D40" s="471"/>
      <c r="E40" s="471"/>
      <c r="F40" s="472"/>
      <c r="G40" s="521" t="s">
        <v>448</v>
      </c>
      <c r="H40" s="522"/>
      <c r="I40" s="522"/>
      <c r="J40" s="522"/>
      <c r="K40" s="522"/>
      <c r="L40" s="522"/>
      <c r="M40" s="522"/>
      <c r="N40" s="522"/>
      <c r="O40" s="522"/>
      <c r="P40" s="522"/>
      <c r="Q40" s="522"/>
      <c r="R40" s="522"/>
      <c r="S40" s="522"/>
      <c r="T40" s="522"/>
      <c r="U40" s="522"/>
      <c r="V40" s="522"/>
      <c r="W40" s="522"/>
      <c r="X40" s="522"/>
      <c r="Y40" s="522"/>
      <c r="Z40" s="522"/>
      <c r="AA40" s="522"/>
      <c r="AB40" s="522"/>
      <c r="AC40" s="523"/>
      <c r="AD40" s="470">
        <v>1</v>
      </c>
      <c r="AE40" s="471"/>
      <c r="AF40" s="471"/>
      <c r="AG40" s="471"/>
      <c r="AH40" s="471"/>
      <c r="AI40" s="471"/>
      <c r="AJ40" s="471"/>
      <c r="AK40" s="471"/>
      <c r="AL40" s="471"/>
      <c r="AM40" s="471"/>
      <c r="AN40" s="471"/>
      <c r="AO40" s="471"/>
      <c r="AP40" s="471"/>
      <c r="AQ40" s="471"/>
      <c r="AR40" s="471"/>
      <c r="AS40" s="472"/>
      <c r="AT40" s="470">
        <f t="shared" si="6"/>
        <v>19558.5</v>
      </c>
      <c r="AU40" s="471"/>
      <c r="AV40" s="471"/>
      <c r="AW40" s="471"/>
      <c r="AX40" s="471"/>
      <c r="AY40" s="471"/>
      <c r="AZ40" s="471"/>
      <c r="BA40" s="471"/>
      <c r="BB40" s="471"/>
      <c r="BC40" s="471"/>
      <c r="BD40" s="471"/>
      <c r="BE40" s="471"/>
      <c r="BF40" s="471"/>
      <c r="BG40" s="471"/>
      <c r="BH40" s="471"/>
      <c r="BI40" s="471"/>
      <c r="BJ40" s="472"/>
      <c r="BK40" s="513">
        <v>15045</v>
      </c>
      <c r="BL40" s="514"/>
      <c r="BM40" s="514"/>
      <c r="BN40" s="514"/>
      <c r="BO40" s="514"/>
      <c r="BP40" s="514"/>
      <c r="BQ40" s="514"/>
      <c r="BR40" s="514"/>
      <c r="BS40" s="514"/>
      <c r="BT40" s="514"/>
      <c r="BU40" s="514"/>
      <c r="BV40" s="514"/>
      <c r="BW40" s="514"/>
      <c r="BX40" s="514"/>
      <c r="BY40" s="514"/>
      <c r="BZ40" s="514"/>
      <c r="CA40" s="514"/>
      <c r="CB40" s="515"/>
      <c r="CC40" s="470"/>
      <c r="CD40" s="471"/>
      <c r="CE40" s="471"/>
      <c r="CF40" s="471"/>
      <c r="CG40" s="471"/>
      <c r="CH40" s="471"/>
      <c r="CI40" s="471"/>
      <c r="CJ40" s="471"/>
      <c r="CK40" s="471"/>
      <c r="CL40" s="471"/>
      <c r="CM40" s="471"/>
      <c r="CN40" s="471"/>
      <c r="CO40" s="471"/>
      <c r="CP40" s="471"/>
      <c r="CQ40" s="471"/>
      <c r="CR40" s="471"/>
      <c r="CS40" s="471"/>
      <c r="CT40" s="471"/>
      <c r="CU40" s="472"/>
      <c r="CV40" s="470">
        <f t="shared" si="7"/>
        <v>4513.5</v>
      </c>
      <c r="CW40" s="471"/>
      <c r="CX40" s="471"/>
      <c r="CY40" s="471"/>
      <c r="CZ40" s="471"/>
      <c r="DA40" s="471"/>
      <c r="DB40" s="471"/>
      <c r="DC40" s="471"/>
      <c r="DD40" s="471"/>
      <c r="DE40" s="471"/>
      <c r="DF40" s="471"/>
      <c r="DG40" s="471"/>
      <c r="DH40" s="471"/>
      <c r="DI40" s="471"/>
      <c r="DJ40" s="471"/>
      <c r="DK40" s="471"/>
      <c r="DL40" s="471"/>
      <c r="DM40" s="472"/>
      <c r="DN40" s="470">
        <f t="shared" si="8"/>
        <v>15646.800000000001</v>
      </c>
      <c r="DO40" s="471"/>
      <c r="DP40" s="471"/>
      <c r="DQ40" s="471"/>
      <c r="DR40" s="471"/>
      <c r="DS40" s="471"/>
      <c r="DT40" s="471"/>
      <c r="DU40" s="471"/>
      <c r="DV40" s="471"/>
      <c r="DW40" s="471"/>
      <c r="DX40" s="471"/>
      <c r="DY40" s="471"/>
      <c r="DZ40" s="471"/>
      <c r="EA40" s="471"/>
      <c r="EB40" s="471"/>
      <c r="EC40" s="472"/>
      <c r="ED40" s="470">
        <f t="shared" si="9"/>
        <v>9779.25</v>
      </c>
      <c r="EE40" s="471"/>
      <c r="EF40" s="471"/>
      <c r="EG40" s="471"/>
      <c r="EH40" s="471"/>
      <c r="EI40" s="471"/>
      <c r="EJ40" s="471"/>
      <c r="EK40" s="471"/>
      <c r="EL40" s="471"/>
      <c r="EM40" s="471"/>
      <c r="EN40" s="471"/>
      <c r="EO40" s="471"/>
      <c r="EP40" s="471"/>
      <c r="EQ40" s="471"/>
      <c r="ER40" s="471"/>
      <c r="ES40" s="472"/>
      <c r="ET40" s="470">
        <f t="shared" si="10"/>
        <v>539814.6</v>
      </c>
      <c r="EU40" s="471"/>
      <c r="EV40" s="471"/>
      <c r="EW40" s="471"/>
      <c r="EX40" s="471"/>
      <c r="EY40" s="471"/>
      <c r="EZ40" s="471"/>
      <c r="FA40" s="471"/>
      <c r="FB40" s="471"/>
      <c r="FC40" s="471"/>
      <c r="FD40" s="471"/>
      <c r="FE40" s="471"/>
      <c r="FF40" s="471"/>
      <c r="FG40" s="471"/>
      <c r="FH40" s="471"/>
      <c r="FI40" s="471"/>
      <c r="FJ40" s="472"/>
    </row>
    <row r="41" spans="1:166" s="13" customFormat="1" ht="29.25" customHeight="1" x14ac:dyDescent="0.3">
      <c r="A41" s="470"/>
      <c r="B41" s="471"/>
      <c r="C41" s="471"/>
      <c r="D41" s="471"/>
      <c r="E41" s="471"/>
      <c r="F41" s="472"/>
      <c r="G41" s="521" t="s">
        <v>456</v>
      </c>
      <c r="H41" s="522"/>
      <c r="I41" s="522"/>
      <c r="J41" s="522"/>
      <c r="K41" s="522"/>
      <c r="L41" s="522"/>
      <c r="M41" s="522"/>
      <c r="N41" s="522"/>
      <c r="O41" s="522"/>
      <c r="P41" s="522"/>
      <c r="Q41" s="522"/>
      <c r="R41" s="522"/>
      <c r="S41" s="522"/>
      <c r="T41" s="522"/>
      <c r="U41" s="522"/>
      <c r="V41" s="522"/>
      <c r="W41" s="522"/>
      <c r="X41" s="522"/>
      <c r="Y41" s="522"/>
      <c r="Z41" s="522"/>
      <c r="AA41" s="522"/>
      <c r="AB41" s="522"/>
      <c r="AC41" s="523"/>
      <c r="AD41" s="470">
        <v>1</v>
      </c>
      <c r="AE41" s="471"/>
      <c r="AF41" s="471"/>
      <c r="AG41" s="471"/>
      <c r="AH41" s="471"/>
      <c r="AI41" s="471"/>
      <c r="AJ41" s="471"/>
      <c r="AK41" s="471"/>
      <c r="AL41" s="471"/>
      <c r="AM41" s="471"/>
      <c r="AN41" s="471"/>
      <c r="AO41" s="471"/>
      <c r="AP41" s="471"/>
      <c r="AQ41" s="471"/>
      <c r="AR41" s="471"/>
      <c r="AS41" s="472"/>
      <c r="AT41" s="470">
        <f t="shared" si="6"/>
        <v>24469.9</v>
      </c>
      <c r="AU41" s="471"/>
      <c r="AV41" s="471"/>
      <c r="AW41" s="471"/>
      <c r="AX41" s="471"/>
      <c r="AY41" s="471"/>
      <c r="AZ41" s="471"/>
      <c r="BA41" s="471"/>
      <c r="BB41" s="471"/>
      <c r="BC41" s="471"/>
      <c r="BD41" s="471"/>
      <c r="BE41" s="471"/>
      <c r="BF41" s="471"/>
      <c r="BG41" s="471"/>
      <c r="BH41" s="471"/>
      <c r="BI41" s="471"/>
      <c r="BJ41" s="472"/>
      <c r="BK41" s="513">
        <v>18823</v>
      </c>
      <c r="BL41" s="514"/>
      <c r="BM41" s="514"/>
      <c r="BN41" s="514"/>
      <c r="BO41" s="514"/>
      <c r="BP41" s="514"/>
      <c r="BQ41" s="514"/>
      <c r="BR41" s="514"/>
      <c r="BS41" s="514"/>
      <c r="BT41" s="514"/>
      <c r="BU41" s="514"/>
      <c r="BV41" s="514"/>
      <c r="BW41" s="514"/>
      <c r="BX41" s="514"/>
      <c r="BY41" s="514"/>
      <c r="BZ41" s="514"/>
      <c r="CA41" s="514"/>
      <c r="CB41" s="515"/>
      <c r="CC41" s="470"/>
      <c r="CD41" s="471"/>
      <c r="CE41" s="471"/>
      <c r="CF41" s="471"/>
      <c r="CG41" s="471"/>
      <c r="CH41" s="471"/>
      <c r="CI41" s="471"/>
      <c r="CJ41" s="471"/>
      <c r="CK41" s="471"/>
      <c r="CL41" s="471"/>
      <c r="CM41" s="471"/>
      <c r="CN41" s="471"/>
      <c r="CO41" s="471"/>
      <c r="CP41" s="471"/>
      <c r="CQ41" s="471"/>
      <c r="CR41" s="471"/>
      <c r="CS41" s="471"/>
      <c r="CT41" s="471"/>
      <c r="CU41" s="472"/>
      <c r="CV41" s="470">
        <f t="shared" si="7"/>
        <v>5646.9</v>
      </c>
      <c r="CW41" s="471"/>
      <c r="CX41" s="471"/>
      <c r="CY41" s="471"/>
      <c r="CZ41" s="471"/>
      <c r="DA41" s="471"/>
      <c r="DB41" s="471"/>
      <c r="DC41" s="471"/>
      <c r="DD41" s="471"/>
      <c r="DE41" s="471"/>
      <c r="DF41" s="471"/>
      <c r="DG41" s="471"/>
      <c r="DH41" s="471"/>
      <c r="DI41" s="471"/>
      <c r="DJ41" s="471"/>
      <c r="DK41" s="471"/>
      <c r="DL41" s="471"/>
      <c r="DM41" s="472"/>
      <c r="DN41" s="470">
        <f t="shared" si="8"/>
        <v>19575.920000000002</v>
      </c>
      <c r="DO41" s="471"/>
      <c r="DP41" s="471"/>
      <c r="DQ41" s="471"/>
      <c r="DR41" s="471"/>
      <c r="DS41" s="471"/>
      <c r="DT41" s="471"/>
      <c r="DU41" s="471"/>
      <c r="DV41" s="471"/>
      <c r="DW41" s="471"/>
      <c r="DX41" s="471"/>
      <c r="DY41" s="471"/>
      <c r="DZ41" s="471"/>
      <c r="EA41" s="471"/>
      <c r="EB41" s="471"/>
      <c r="EC41" s="472"/>
      <c r="ED41" s="470">
        <f t="shared" si="9"/>
        <v>12234.95</v>
      </c>
      <c r="EE41" s="471"/>
      <c r="EF41" s="471"/>
      <c r="EG41" s="471"/>
      <c r="EH41" s="471"/>
      <c r="EI41" s="471"/>
      <c r="EJ41" s="471"/>
      <c r="EK41" s="471"/>
      <c r="EL41" s="471"/>
      <c r="EM41" s="471"/>
      <c r="EN41" s="471"/>
      <c r="EO41" s="471"/>
      <c r="EP41" s="471"/>
      <c r="EQ41" s="471"/>
      <c r="ER41" s="471"/>
      <c r="ES41" s="472"/>
      <c r="ET41" s="470">
        <f t="shared" si="10"/>
        <v>675369.24</v>
      </c>
      <c r="EU41" s="471"/>
      <c r="EV41" s="471"/>
      <c r="EW41" s="471"/>
      <c r="EX41" s="471"/>
      <c r="EY41" s="471"/>
      <c r="EZ41" s="471"/>
      <c r="FA41" s="471"/>
      <c r="FB41" s="471"/>
      <c r="FC41" s="471"/>
      <c r="FD41" s="471"/>
      <c r="FE41" s="471"/>
      <c r="FF41" s="471"/>
      <c r="FG41" s="471"/>
      <c r="FH41" s="471"/>
      <c r="FI41" s="471"/>
      <c r="FJ41" s="472"/>
    </row>
    <row r="42" spans="1:166" s="13" customFormat="1" ht="14.25" customHeight="1" x14ac:dyDescent="0.3">
      <c r="A42" s="470"/>
      <c r="B42" s="471"/>
      <c r="C42" s="471"/>
      <c r="D42" s="471"/>
      <c r="E42" s="471"/>
      <c r="F42" s="472"/>
      <c r="G42" s="521" t="s">
        <v>455</v>
      </c>
      <c r="H42" s="522"/>
      <c r="I42" s="522"/>
      <c r="J42" s="522"/>
      <c r="K42" s="522"/>
      <c r="L42" s="522"/>
      <c r="M42" s="522"/>
      <c r="N42" s="522"/>
      <c r="O42" s="522"/>
      <c r="P42" s="522"/>
      <c r="Q42" s="522"/>
      <c r="R42" s="522"/>
      <c r="S42" s="522"/>
      <c r="T42" s="522"/>
      <c r="U42" s="522"/>
      <c r="V42" s="522"/>
      <c r="W42" s="522"/>
      <c r="X42" s="522"/>
      <c r="Y42" s="522"/>
      <c r="Z42" s="522"/>
      <c r="AA42" s="522"/>
      <c r="AB42" s="522"/>
      <c r="AC42" s="523"/>
      <c r="AD42" s="470">
        <v>1</v>
      </c>
      <c r="AE42" s="471"/>
      <c r="AF42" s="471"/>
      <c r="AG42" s="471"/>
      <c r="AH42" s="471"/>
      <c r="AI42" s="471"/>
      <c r="AJ42" s="471"/>
      <c r="AK42" s="471"/>
      <c r="AL42" s="471"/>
      <c r="AM42" s="471"/>
      <c r="AN42" s="471"/>
      <c r="AO42" s="471"/>
      <c r="AP42" s="471"/>
      <c r="AQ42" s="471"/>
      <c r="AR42" s="471"/>
      <c r="AS42" s="472"/>
      <c r="AT42" s="470">
        <f t="shared" si="6"/>
        <v>18387.2</v>
      </c>
      <c r="AU42" s="471"/>
      <c r="AV42" s="471"/>
      <c r="AW42" s="471"/>
      <c r="AX42" s="471"/>
      <c r="AY42" s="471"/>
      <c r="AZ42" s="471"/>
      <c r="BA42" s="471"/>
      <c r="BB42" s="471"/>
      <c r="BC42" s="471"/>
      <c r="BD42" s="471"/>
      <c r="BE42" s="471"/>
      <c r="BF42" s="471"/>
      <c r="BG42" s="471"/>
      <c r="BH42" s="471"/>
      <c r="BI42" s="471"/>
      <c r="BJ42" s="472"/>
      <c r="BK42" s="513">
        <v>14144</v>
      </c>
      <c r="BL42" s="514"/>
      <c r="BM42" s="514"/>
      <c r="BN42" s="514"/>
      <c r="BO42" s="514"/>
      <c r="BP42" s="514"/>
      <c r="BQ42" s="514"/>
      <c r="BR42" s="514"/>
      <c r="BS42" s="514"/>
      <c r="BT42" s="514"/>
      <c r="BU42" s="514"/>
      <c r="BV42" s="514"/>
      <c r="BW42" s="514"/>
      <c r="BX42" s="514"/>
      <c r="BY42" s="514"/>
      <c r="BZ42" s="514"/>
      <c r="CA42" s="514"/>
      <c r="CB42" s="515"/>
      <c r="CC42" s="470"/>
      <c r="CD42" s="471"/>
      <c r="CE42" s="471"/>
      <c r="CF42" s="471"/>
      <c r="CG42" s="471"/>
      <c r="CH42" s="471"/>
      <c r="CI42" s="471"/>
      <c r="CJ42" s="471"/>
      <c r="CK42" s="471"/>
      <c r="CL42" s="471"/>
      <c r="CM42" s="471"/>
      <c r="CN42" s="471"/>
      <c r="CO42" s="471"/>
      <c r="CP42" s="471"/>
      <c r="CQ42" s="471"/>
      <c r="CR42" s="471"/>
      <c r="CS42" s="471"/>
      <c r="CT42" s="471"/>
      <c r="CU42" s="472"/>
      <c r="CV42" s="470">
        <f t="shared" si="7"/>
        <v>4243.2</v>
      </c>
      <c r="CW42" s="471"/>
      <c r="CX42" s="471"/>
      <c r="CY42" s="471"/>
      <c r="CZ42" s="471"/>
      <c r="DA42" s="471"/>
      <c r="DB42" s="471"/>
      <c r="DC42" s="471"/>
      <c r="DD42" s="471"/>
      <c r="DE42" s="471"/>
      <c r="DF42" s="471"/>
      <c r="DG42" s="471"/>
      <c r="DH42" s="471"/>
      <c r="DI42" s="471"/>
      <c r="DJ42" s="471"/>
      <c r="DK42" s="471"/>
      <c r="DL42" s="471"/>
      <c r="DM42" s="472"/>
      <c r="DN42" s="470">
        <f t="shared" si="8"/>
        <v>14709.760000000002</v>
      </c>
      <c r="DO42" s="471"/>
      <c r="DP42" s="471"/>
      <c r="DQ42" s="471"/>
      <c r="DR42" s="471"/>
      <c r="DS42" s="471"/>
      <c r="DT42" s="471"/>
      <c r="DU42" s="471"/>
      <c r="DV42" s="471"/>
      <c r="DW42" s="471"/>
      <c r="DX42" s="471"/>
      <c r="DY42" s="471"/>
      <c r="DZ42" s="471"/>
      <c r="EA42" s="471"/>
      <c r="EB42" s="471"/>
      <c r="EC42" s="472"/>
      <c r="ED42" s="470">
        <f t="shared" si="9"/>
        <v>9193.6</v>
      </c>
      <c r="EE42" s="471"/>
      <c r="EF42" s="471"/>
      <c r="EG42" s="471"/>
      <c r="EH42" s="471"/>
      <c r="EI42" s="471"/>
      <c r="EJ42" s="471"/>
      <c r="EK42" s="471"/>
      <c r="EL42" s="471"/>
      <c r="EM42" s="471"/>
      <c r="EN42" s="471"/>
      <c r="EO42" s="471"/>
      <c r="EP42" s="471"/>
      <c r="EQ42" s="471"/>
      <c r="ER42" s="471"/>
      <c r="ES42" s="472"/>
      <c r="ET42" s="470">
        <f t="shared" si="10"/>
        <v>507486.71999999997</v>
      </c>
      <c r="EU42" s="471"/>
      <c r="EV42" s="471"/>
      <c r="EW42" s="471"/>
      <c r="EX42" s="471"/>
      <c r="EY42" s="471"/>
      <c r="EZ42" s="471"/>
      <c r="FA42" s="471"/>
      <c r="FB42" s="471"/>
      <c r="FC42" s="471"/>
      <c r="FD42" s="471"/>
      <c r="FE42" s="471"/>
      <c r="FF42" s="471"/>
      <c r="FG42" s="471"/>
      <c r="FH42" s="471"/>
      <c r="FI42" s="471"/>
      <c r="FJ42" s="472"/>
    </row>
    <row r="43" spans="1:166" s="13" customFormat="1" ht="14.25" customHeight="1" x14ac:dyDescent="0.3">
      <c r="A43" s="471"/>
      <c r="B43" s="471"/>
      <c r="C43" s="471"/>
      <c r="D43" s="471"/>
      <c r="E43" s="471"/>
      <c r="F43" s="472"/>
      <c r="G43" s="524" t="s">
        <v>457</v>
      </c>
      <c r="H43" s="525"/>
      <c r="I43" s="525"/>
      <c r="J43" s="525"/>
      <c r="K43" s="525"/>
      <c r="L43" s="525"/>
      <c r="M43" s="525"/>
      <c r="N43" s="525"/>
      <c r="O43" s="525"/>
      <c r="P43" s="525"/>
      <c r="Q43" s="525"/>
      <c r="R43" s="525"/>
      <c r="S43" s="525"/>
      <c r="T43" s="525"/>
      <c r="U43" s="525"/>
      <c r="V43" s="525"/>
      <c r="W43" s="525"/>
      <c r="X43" s="525"/>
      <c r="Y43" s="525"/>
      <c r="Z43" s="525"/>
      <c r="AA43" s="525"/>
      <c r="AB43" s="525"/>
      <c r="AC43" s="526"/>
      <c r="AD43" s="470">
        <v>1</v>
      </c>
      <c r="AE43" s="471"/>
      <c r="AF43" s="471"/>
      <c r="AG43" s="471"/>
      <c r="AH43" s="471"/>
      <c r="AI43" s="471"/>
      <c r="AJ43" s="471"/>
      <c r="AK43" s="471"/>
      <c r="AL43" s="471"/>
      <c r="AM43" s="471"/>
      <c r="AN43" s="471"/>
      <c r="AO43" s="471"/>
      <c r="AP43" s="471"/>
      <c r="AQ43" s="471"/>
      <c r="AR43" s="471"/>
      <c r="AS43" s="472"/>
      <c r="AT43" s="470">
        <f t="shared" si="6"/>
        <v>18387.2</v>
      </c>
      <c r="AU43" s="471"/>
      <c r="AV43" s="471"/>
      <c r="AW43" s="471"/>
      <c r="AX43" s="471"/>
      <c r="AY43" s="471"/>
      <c r="AZ43" s="471"/>
      <c r="BA43" s="471"/>
      <c r="BB43" s="471"/>
      <c r="BC43" s="471"/>
      <c r="BD43" s="471"/>
      <c r="BE43" s="471"/>
      <c r="BF43" s="471"/>
      <c r="BG43" s="471"/>
      <c r="BH43" s="471"/>
      <c r="BI43" s="471"/>
      <c r="BJ43" s="472"/>
      <c r="BK43" s="513">
        <v>14144</v>
      </c>
      <c r="BL43" s="514"/>
      <c r="BM43" s="514"/>
      <c r="BN43" s="514"/>
      <c r="BO43" s="514"/>
      <c r="BP43" s="514"/>
      <c r="BQ43" s="514"/>
      <c r="BR43" s="514"/>
      <c r="BS43" s="514"/>
      <c r="BT43" s="514"/>
      <c r="BU43" s="514"/>
      <c r="BV43" s="514"/>
      <c r="BW43" s="514"/>
      <c r="BX43" s="514"/>
      <c r="BY43" s="514"/>
      <c r="BZ43" s="514"/>
      <c r="CA43" s="514"/>
      <c r="CB43" s="515"/>
      <c r="CC43" s="470"/>
      <c r="CD43" s="471"/>
      <c r="CE43" s="471"/>
      <c r="CF43" s="471"/>
      <c r="CG43" s="471"/>
      <c r="CH43" s="471"/>
      <c r="CI43" s="471"/>
      <c r="CJ43" s="471"/>
      <c r="CK43" s="471"/>
      <c r="CL43" s="471"/>
      <c r="CM43" s="471"/>
      <c r="CN43" s="471"/>
      <c r="CO43" s="471"/>
      <c r="CP43" s="471"/>
      <c r="CQ43" s="471"/>
      <c r="CR43" s="471"/>
      <c r="CS43" s="471"/>
      <c r="CT43" s="471"/>
      <c r="CU43" s="472"/>
      <c r="CV43" s="470">
        <f t="shared" si="7"/>
        <v>4243.2</v>
      </c>
      <c r="CW43" s="471"/>
      <c r="CX43" s="471"/>
      <c r="CY43" s="471"/>
      <c r="CZ43" s="471"/>
      <c r="DA43" s="471"/>
      <c r="DB43" s="471"/>
      <c r="DC43" s="471"/>
      <c r="DD43" s="471"/>
      <c r="DE43" s="471"/>
      <c r="DF43" s="471"/>
      <c r="DG43" s="471"/>
      <c r="DH43" s="471"/>
      <c r="DI43" s="471"/>
      <c r="DJ43" s="471"/>
      <c r="DK43" s="471"/>
      <c r="DL43" s="471"/>
      <c r="DM43" s="472"/>
      <c r="DN43" s="470">
        <f t="shared" si="8"/>
        <v>14709.760000000002</v>
      </c>
      <c r="DO43" s="471"/>
      <c r="DP43" s="471"/>
      <c r="DQ43" s="471"/>
      <c r="DR43" s="471"/>
      <c r="DS43" s="471"/>
      <c r="DT43" s="471"/>
      <c r="DU43" s="471"/>
      <c r="DV43" s="471"/>
      <c r="DW43" s="471"/>
      <c r="DX43" s="471"/>
      <c r="DY43" s="471"/>
      <c r="DZ43" s="471"/>
      <c r="EA43" s="471"/>
      <c r="EB43" s="471"/>
      <c r="EC43" s="472"/>
      <c r="ED43" s="470">
        <f t="shared" si="9"/>
        <v>9193.6</v>
      </c>
      <c r="EE43" s="471"/>
      <c r="EF43" s="471"/>
      <c r="EG43" s="471"/>
      <c r="EH43" s="471"/>
      <c r="EI43" s="471"/>
      <c r="EJ43" s="471"/>
      <c r="EK43" s="471"/>
      <c r="EL43" s="471"/>
      <c r="EM43" s="471"/>
      <c r="EN43" s="471"/>
      <c r="EO43" s="471"/>
      <c r="EP43" s="471"/>
      <c r="EQ43" s="471"/>
      <c r="ER43" s="471"/>
      <c r="ES43" s="472"/>
      <c r="ET43" s="470">
        <f t="shared" si="10"/>
        <v>507486.71999999997</v>
      </c>
      <c r="EU43" s="471"/>
      <c r="EV43" s="471"/>
      <c r="EW43" s="471"/>
      <c r="EX43" s="471"/>
      <c r="EY43" s="471"/>
      <c r="EZ43" s="471"/>
      <c r="FA43" s="471"/>
      <c r="FB43" s="471"/>
      <c r="FC43" s="471"/>
      <c r="FD43" s="471"/>
      <c r="FE43" s="471"/>
      <c r="FF43" s="471"/>
      <c r="FG43" s="471"/>
      <c r="FH43" s="471"/>
      <c r="FI43" s="471"/>
      <c r="FJ43" s="472"/>
    </row>
    <row r="44" spans="1:166" s="13" customFormat="1" ht="14.25" customHeight="1" x14ac:dyDescent="0.3">
      <c r="A44" s="470"/>
      <c r="B44" s="471"/>
      <c r="C44" s="471"/>
      <c r="D44" s="471"/>
      <c r="E44" s="471"/>
      <c r="F44" s="472"/>
      <c r="G44" s="521" t="s">
        <v>449</v>
      </c>
      <c r="H44" s="522"/>
      <c r="I44" s="522"/>
      <c r="J44" s="522"/>
      <c r="K44" s="522"/>
      <c r="L44" s="522"/>
      <c r="M44" s="522"/>
      <c r="N44" s="522"/>
      <c r="O44" s="522"/>
      <c r="P44" s="522"/>
      <c r="Q44" s="522"/>
      <c r="R44" s="522"/>
      <c r="S44" s="522"/>
      <c r="T44" s="522"/>
      <c r="U44" s="522"/>
      <c r="V44" s="522"/>
      <c r="W44" s="522"/>
      <c r="X44" s="522"/>
      <c r="Y44" s="522"/>
      <c r="Z44" s="522"/>
      <c r="AA44" s="522"/>
      <c r="AB44" s="522"/>
      <c r="AC44" s="523"/>
      <c r="AD44" s="470">
        <v>4</v>
      </c>
      <c r="AE44" s="471"/>
      <c r="AF44" s="471"/>
      <c r="AG44" s="471"/>
      <c r="AH44" s="471"/>
      <c r="AI44" s="471"/>
      <c r="AJ44" s="471"/>
      <c r="AK44" s="471"/>
      <c r="AL44" s="471"/>
      <c r="AM44" s="471"/>
      <c r="AN44" s="471"/>
      <c r="AO44" s="471"/>
      <c r="AP44" s="471"/>
      <c r="AQ44" s="471"/>
      <c r="AR44" s="471"/>
      <c r="AS44" s="472"/>
      <c r="AT44" s="470">
        <f t="shared" si="6"/>
        <v>21726.9</v>
      </c>
      <c r="AU44" s="471"/>
      <c r="AV44" s="471"/>
      <c r="AW44" s="471"/>
      <c r="AX44" s="471"/>
      <c r="AY44" s="471"/>
      <c r="AZ44" s="471"/>
      <c r="BA44" s="471"/>
      <c r="BB44" s="471"/>
      <c r="BC44" s="471"/>
      <c r="BD44" s="471"/>
      <c r="BE44" s="471"/>
      <c r="BF44" s="471"/>
      <c r="BG44" s="471"/>
      <c r="BH44" s="471"/>
      <c r="BI44" s="471"/>
      <c r="BJ44" s="472"/>
      <c r="BK44" s="513">
        <v>16713</v>
      </c>
      <c r="BL44" s="514"/>
      <c r="BM44" s="514"/>
      <c r="BN44" s="514"/>
      <c r="BO44" s="514"/>
      <c r="BP44" s="514"/>
      <c r="BQ44" s="514"/>
      <c r="BR44" s="514"/>
      <c r="BS44" s="514"/>
      <c r="BT44" s="514"/>
      <c r="BU44" s="514"/>
      <c r="BV44" s="514"/>
      <c r="BW44" s="514"/>
      <c r="BX44" s="514"/>
      <c r="BY44" s="514"/>
      <c r="BZ44" s="514"/>
      <c r="CA44" s="514"/>
      <c r="CB44" s="515"/>
      <c r="CC44" s="470"/>
      <c r="CD44" s="471"/>
      <c r="CE44" s="471"/>
      <c r="CF44" s="471"/>
      <c r="CG44" s="471"/>
      <c r="CH44" s="471"/>
      <c r="CI44" s="471"/>
      <c r="CJ44" s="471"/>
      <c r="CK44" s="471"/>
      <c r="CL44" s="471"/>
      <c r="CM44" s="471"/>
      <c r="CN44" s="471"/>
      <c r="CO44" s="471"/>
      <c r="CP44" s="471"/>
      <c r="CQ44" s="471"/>
      <c r="CR44" s="471"/>
      <c r="CS44" s="471"/>
      <c r="CT44" s="471"/>
      <c r="CU44" s="472"/>
      <c r="CV44" s="470">
        <f t="shared" si="7"/>
        <v>5013.8999999999996</v>
      </c>
      <c r="CW44" s="471"/>
      <c r="CX44" s="471"/>
      <c r="CY44" s="471"/>
      <c r="CZ44" s="471"/>
      <c r="DA44" s="471"/>
      <c r="DB44" s="471"/>
      <c r="DC44" s="471"/>
      <c r="DD44" s="471"/>
      <c r="DE44" s="471"/>
      <c r="DF44" s="471"/>
      <c r="DG44" s="471"/>
      <c r="DH44" s="471"/>
      <c r="DI44" s="471"/>
      <c r="DJ44" s="471"/>
      <c r="DK44" s="471"/>
      <c r="DL44" s="471"/>
      <c r="DM44" s="472"/>
      <c r="DN44" s="470">
        <f t="shared" si="8"/>
        <v>17381.52</v>
      </c>
      <c r="DO44" s="471"/>
      <c r="DP44" s="471"/>
      <c r="DQ44" s="471"/>
      <c r="DR44" s="471"/>
      <c r="DS44" s="471"/>
      <c r="DT44" s="471"/>
      <c r="DU44" s="471"/>
      <c r="DV44" s="471"/>
      <c r="DW44" s="471"/>
      <c r="DX44" s="471"/>
      <c r="DY44" s="471"/>
      <c r="DZ44" s="471"/>
      <c r="EA44" s="471"/>
      <c r="EB44" s="471"/>
      <c r="EC44" s="472"/>
      <c r="ED44" s="470">
        <f t="shared" si="9"/>
        <v>10863.45</v>
      </c>
      <c r="EE44" s="471"/>
      <c r="EF44" s="471"/>
      <c r="EG44" s="471"/>
      <c r="EH44" s="471"/>
      <c r="EI44" s="471"/>
      <c r="EJ44" s="471"/>
      <c r="EK44" s="471"/>
      <c r="EL44" s="471"/>
      <c r="EM44" s="471"/>
      <c r="EN44" s="471"/>
      <c r="EO44" s="471"/>
      <c r="EP44" s="471"/>
      <c r="EQ44" s="471"/>
      <c r="ER44" s="471"/>
      <c r="ES44" s="472"/>
      <c r="ET44" s="470">
        <f t="shared" si="10"/>
        <v>2398649.7600000002</v>
      </c>
      <c r="EU44" s="471"/>
      <c r="EV44" s="471"/>
      <c r="EW44" s="471"/>
      <c r="EX44" s="471"/>
      <c r="EY44" s="471"/>
      <c r="EZ44" s="471"/>
      <c r="FA44" s="471"/>
      <c r="FB44" s="471"/>
      <c r="FC44" s="471"/>
      <c r="FD44" s="471"/>
      <c r="FE44" s="471"/>
      <c r="FF44" s="471"/>
      <c r="FG44" s="471"/>
      <c r="FH44" s="471"/>
      <c r="FI44" s="471"/>
      <c r="FJ44" s="472"/>
    </row>
    <row r="45" spans="1:166" s="13" customFormat="1" ht="14.25" customHeight="1" x14ac:dyDescent="0.3">
      <c r="A45" s="470"/>
      <c r="B45" s="471"/>
      <c r="C45" s="471"/>
      <c r="D45" s="471"/>
      <c r="E45" s="471"/>
      <c r="F45" s="472"/>
      <c r="G45" s="521" t="s">
        <v>459</v>
      </c>
      <c r="H45" s="522"/>
      <c r="I45" s="522"/>
      <c r="J45" s="522"/>
      <c r="K45" s="522"/>
      <c r="L45" s="522"/>
      <c r="M45" s="522"/>
      <c r="N45" s="522"/>
      <c r="O45" s="522"/>
      <c r="P45" s="522"/>
      <c r="Q45" s="522"/>
      <c r="R45" s="522"/>
      <c r="S45" s="522"/>
      <c r="T45" s="522"/>
      <c r="U45" s="522"/>
      <c r="V45" s="522"/>
      <c r="W45" s="522"/>
      <c r="X45" s="522"/>
      <c r="Y45" s="522"/>
      <c r="Z45" s="522"/>
      <c r="AA45" s="522"/>
      <c r="AB45" s="522"/>
      <c r="AC45" s="523"/>
      <c r="AD45" s="470">
        <v>3.5</v>
      </c>
      <c r="AE45" s="471"/>
      <c r="AF45" s="471"/>
      <c r="AG45" s="471"/>
      <c r="AH45" s="471"/>
      <c r="AI45" s="471"/>
      <c r="AJ45" s="471"/>
      <c r="AK45" s="471"/>
      <c r="AL45" s="471"/>
      <c r="AM45" s="471"/>
      <c r="AN45" s="471"/>
      <c r="AO45" s="471"/>
      <c r="AP45" s="471"/>
      <c r="AQ45" s="471"/>
      <c r="AR45" s="471"/>
      <c r="AS45" s="472"/>
      <c r="AT45" s="470">
        <f t="shared" si="6"/>
        <v>33290.400000000001</v>
      </c>
      <c r="AU45" s="471"/>
      <c r="AV45" s="471"/>
      <c r="AW45" s="471"/>
      <c r="AX45" s="471"/>
      <c r="AY45" s="471"/>
      <c r="AZ45" s="471"/>
      <c r="BA45" s="471"/>
      <c r="BB45" s="471"/>
      <c r="BC45" s="471"/>
      <c r="BD45" s="471"/>
      <c r="BE45" s="471"/>
      <c r="BF45" s="471"/>
      <c r="BG45" s="471"/>
      <c r="BH45" s="471"/>
      <c r="BI45" s="471"/>
      <c r="BJ45" s="472"/>
      <c r="BK45" s="513">
        <v>25608</v>
      </c>
      <c r="BL45" s="514"/>
      <c r="BM45" s="514"/>
      <c r="BN45" s="514"/>
      <c r="BO45" s="514"/>
      <c r="BP45" s="514"/>
      <c r="BQ45" s="514"/>
      <c r="BR45" s="514"/>
      <c r="BS45" s="514"/>
      <c r="BT45" s="514"/>
      <c r="BU45" s="514"/>
      <c r="BV45" s="514"/>
      <c r="BW45" s="514"/>
      <c r="BX45" s="514"/>
      <c r="BY45" s="514"/>
      <c r="BZ45" s="514"/>
      <c r="CA45" s="514"/>
      <c r="CB45" s="515"/>
      <c r="CC45" s="470"/>
      <c r="CD45" s="471"/>
      <c r="CE45" s="471"/>
      <c r="CF45" s="471"/>
      <c r="CG45" s="471"/>
      <c r="CH45" s="471"/>
      <c r="CI45" s="471"/>
      <c r="CJ45" s="471"/>
      <c r="CK45" s="471"/>
      <c r="CL45" s="471"/>
      <c r="CM45" s="471"/>
      <c r="CN45" s="471"/>
      <c r="CO45" s="471"/>
      <c r="CP45" s="471"/>
      <c r="CQ45" s="471"/>
      <c r="CR45" s="471"/>
      <c r="CS45" s="471"/>
      <c r="CT45" s="471"/>
      <c r="CU45" s="472"/>
      <c r="CV45" s="470">
        <f t="shared" si="7"/>
        <v>7682.4</v>
      </c>
      <c r="CW45" s="471"/>
      <c r="CX45" s="471"/>
      <c r="CY45" s="471"/>
      <c r="CZ45" s="471"/>
      <c r="DA45" s="471"/>
      <c r="DB45" s="471"/>
      <c r="DC45" s="471"/>
      <c r="DD45" s="471"/>
      <c r="DE45" s="471"/>
      <c r="DF45" s="471"/>
      <c r="DG45" s="471"/>
      <c r="DH45" s="471"/>
      <c r="DI45" s="471"/>
      <c r="DJ45" s="471"/>
      <c r="DK45" s="471"/>
      <c r="DL45" s="471"/>
      <c r="DM45" s="472"/>
      <c r="DN45" s="470">
        <f t="shared" si="8"/>
        <v>26632.320000000003</v>
      </c>
      <c r="DO45" s="471"/>
      <c r="DP45" s="471"/>
      <c r="DQ45" s="471"/>
      <c r="DR45" s="471"/>
      <c r="DS45" s="471"/>
      <c r="DT45" s="471"/>
      <c r="DU45" s="471"/>
      <c r="DV45" s="471"/>
      <c r="DW45" s="471"/>
      <c r="DX45" s="471"/>
      <c r="DY45" s="471"/>
      <c r="DZ45" s="471"/>
      <c r="EA45" s="471"/>
      <c r="EB45" s="471"/>
      <c r="EC45" s="472"/>
      <c r="ED45" s="470">
        <f t="shared" si="9"/>
        <v>16645.2</v>
      </c>
      <c r="EE45" s="471"/>
      <c r="EF45" s="471"/>
      <c r="EG45" s="471"/>
      <c r="EH45" s="471"/>
      <c r="EI45" s="471"/>
      <c r="EJ45" s="471"/>
      <c r="EK45" s="471"/>
      <c r="EL45" s="471"/>
      <c r="EM45" s="471"/>
      <c r="EN45" s="471"/>
      <c r="EO45" s="471"/>
      <c r="EP45" s="471"/>
      <c r="EQ45" s="471"/>
      <c r="ER45" s="471"/>
      <c r="ES45" s="472"/>
      <c r="ET45" s="470">
        <f t="shared" si="10"/>
        <v>3215852.64</v>
      </c>
      <c r="EU45" s="471"/>
      <c r="EV45" s="471"/>
      <c r="EW45" s="471"/>
      <c r="EX45" s="471"/>
      <c r="EY45" s="471"/>
      <c r="EZ45" s="471"/>
      <c r="FA45" s="471"/>
      <c r="FB45" s="471"/>
      <c r="FC45" s="471"/>
      <c r="FD45" s="471"/>
      <c r="FE45" s="471"/>
      <c r="FF45" s="471"/>
      <c r="FG45" s="471"/>
      <c r="FH45" s="471"/>
      <c r="FI45" s="471"/>
      <c r="FJ45" s="472"/>
    </row>
    <row r="46" spans="1:166" s="13" customFormat="1" ht="25.5" customHeight="1" x14ac:dyDescent="0.3">
      <c r="A46" s="470"/>
      <c r="B46" s="471"/>
      <c r="C46" s="471"/>
      <c r="D46" s="471"/>
      <c r="E46" s="471"/>
      <c r="F46" s="472"/>
      <c r="G46" s="521" t="s">
        <v>450</v>
      </c>
      <c r="H46" s="522"/>
      <c r="I46" s="522"/>
      <c r="J46" s="522"/>
      <c r="K46" s="522"/>
      <c r="L46" s="522"/>
      <c r="M46" s="522"/>
      <c r="N46" s="522"/>
      <c r="O46" s="522"/>
      <c r="P46" s="522"/>
      <c r="Q46" s="522"/>
      <c r="R46" s="522"/>
      <c r="S46" s="522"/>
      <c r="T46" s="522"/>
      <c r="U46" s="522"/>
      <c r="V46" s="522"/>
      <c r="W46" s="522"/>
      <c r="X46" s="522"/>
      <c r="Y46" s="522"/>
      <c r="Z46" s="522"/>
      <c r="AA46" s="522"/>
      <c r="AB46" s="522"/>
      <c r="AC46" s="523"/>
      <c r="AD46" s="470">
        <v>2</v>
      </c>
      <c r="AE46" s="471"/>
      <c r="AF46" s="471"/>
      <c r="AG46" s="471"/>
      <c r="AH46" s="471"/>
      <c r="AI46" s="471"/>
      <c r="AJ46" s="471"/>
      <c r="AK46" s="471"/>
      <c r="AL46" s="471"/>
      <c r="AM46" s="471"/>
      <c r="AN46" s="471"/>
      <c r="AO46" s="471"/>
      <c r="AP46" s="471"/>
      <c r="AQ46" s="471"/>
      <c r="AR46" s="471"/>
      <c r="AS46" s="472"/>
      <c r="AT46" s="470">
        <f t="shared" si="6"/>
        <v>30414.799999999999</v>
      </c>
      <c r="AU46" s="471"/>
      <c r="AV46" s="471"/>
      <c r="AW46" s="471"/>
      <c r="AX46" s="471"/>
      <c r="AY46" s="471"/>
      <c r="AZ46" s="471"/>
      <c r="BA46" s="471"/>
      <c r="BB46" s="471"/>
      <c r="BC46" s="471"/>
      <c r="BD46" s="471"/>
      <c r="BE46" s="471"/>
      <c r="BF46" s="471"/>
      <c r="BG46" s="471"/>
      <c r="BH46" s="471"/>
      <c r="BI46" s="471"/>
      <c r="BJ46" s="472"/>
      <c r="BK46" s="513">
        <v>23396</v>
      </c>
      <c r="BL46" s="514"/>
      <c r="BM46" s="514"/>
      <c r="BN46" s="514"/>
      <c r="BO46" s="514"/>
      <c r="BP46" s="514"/>
      <c r="BQ46" s="514"/>
      <c r="BR46" s="514"/>
      <c r="BS46" s="514"/>
      <c r="BT46" s="514"/>
      <c r="BU46" s="514"/>
      <c r="BV46" s="514"/>
      <c r="BW46" s="514"/>
      <c r="BX46" s="514"/>
      <c r="BY46" s="514"/>
      <c r="BZ46" s="514"/>
      <c r="CA46" s="514"/>
      <c r="CB46" s="515"/>
      <c r="CC46" s="470"/>
      <c r="CD46" s="471"/>
      <c r="CE46" s="471"/>
      <c r="CF46" s="471"/>
      <c r="CG46" s="471"/>
      <c r="CH46" s="471"/>
      <c r="CI46" s="471"/>
      <c r="CJ46" s="471"/>
      <c r="CK46" s="471"/>
      <c r="CL46" s="471"/>
      <c r="CM46" s="471"/>
      <c r="CN46" s="471"/>
      <c r="CO46" s="471"/>
      <c r="CP46" s="471"/>
      <c r="CQ46" s="471"/>
      <c r="CR46" s="471"/>
      <c r="CS46" s="471"/>
      <c r="CT46" s="471"/>
      <c r="CU46" s="472"/>
      <c r="CV46" s="470">
        <f t="shared" si="7"/>
        <v>7018.8</v>
      </c>
      <c r="CW46" s="471"/>
      <c r="CX46" s="471"/>
      <c r="CY46" s="471"/>
      <c r="CZ46" s="471"/>
      <c r="DA46" s="471"/>
      <c r="DB46" s="471"/>
      <c r="DC46" s="471"/>
      <c r="DD46" s="471"/>
      <c r="DE46" s="471"/>
      <c r="DF46" s="471"/>
      <c r="DG46" s="471"/>
      <c r="DH46" s="471"/>
      <c r="DI46" s="471"/>
      <c r="DJ46" s="471"/>
      <c r="DK46" s="471"/>
      <c r="DL46" s="471"/>
      <c r="DM46" s="472"/>
      <c r="DN46" s="470">
        <f t="shared" si="8"/>
        <v>24331.84</v>
      </c>
      <c r="DO46" s="471"/>
      <c r="DP46" s="471"/>
      <c r="DQ46" s="471"/>
      <c r="DR46" s="471"/>
      <c r="DS46" s="471"/>
      <c r="DT46" s="471"/>
      <c r="DU46" s="471"/>
      <c r="DV46" s="471"/>
      <c r="DW46" s="471"/>
      <c r="DX46" s="471"/>
      <c r="DY46" s="471"/>
      <c r="DZ46" s="471"/>
      <c r="EA46" s="471"/>
      <c r="EB46" s="471"/>
      <c r="EC46" s="472"/>
      <c r="ED46" s="470">
        <f t="shared" si="9"/>
        <v>15207.4</v>
      </c>
      <c r="EE46" s="471"/>
      <c r="EF46" s="471"/>
      <c r="EG46" s="471"/>
      <c r="EH46" s="471"/>
      <c r="EI46" s="471"/>
      <c r="EJ46" s="471"/>
      <c r="EK46" s="471"/>
      <c r="EL46" s="471"/>
      <c r="EM46" s="471"/>
      <c r="EN46" s="471"/>
      <c r="EO46" s="471"/>
      <c r="EP46" s="471"/>
      <c r="EQ46" s="471"/>
      <c r="ER46" s="471"/>
      <c r="ES46" s="472"/>
      <c r="ET46" s="470">
        <f t="shared" si="10"/>
        <v>1678896.96</v>
      </c>
      <c r="EU46" s="471"/>
      <c r="EV46" s="471"/>
      <c r="EW46" s="471"/>
      <c r="EX46" s="471"/>
      <c r="EY46" s="471"/>
      <c r="EZ46" s="471"/>
      <c r="FA46" s="471"/>
      <c r="FB46" s="471"/>
      <c r="FC46" s="471"/>
      <c r="FD46" s="471"/>
      <c r="FE46" s="471"/>
      <c r="FF46" s="471"/>
      <c r="FG46" s="471"/>
      <c r="FH46" s="471"/>
      <c r="FI46" s="471"/>
      <c r="FJ46" s="472"/>
    </row>
    <row r="47" spans="1:166" s="13" customFormat="1" ht="14.25" customHeight="1" x14ac:dyDescent="0.3">
      <c r="A47" s="470"/>
      <c r="B47" s="471"/>
      <c r="C47" s="471"/>
      <c r="D47" s="471"/>
      <c r="E47" s="471"/>
      <c r="F47" s="472"/>
      <c r="G47" s="521" t="s">
        <v>451</v>
      </c>
      <c r="H47" s="522"/>
      <c r="I47" s="522"/>
      <c r="J47" s="522"/>
      <c r="K47" s="522"/>
      <c r="L47" s="522"/>
      <c r="M47" s="522"/>
      <c r="N47" s="522"/>
      <c r="O47" s="522"/>
      <c r="P47" s="522"/>
      <c r="Q47" s="522"/>
      <c r="R47" s="522"/>
      <c r="S47" s="522"/>
      <c r="T47" s="522"/>
      <c r="U47" s="522"/>
      <c r="V47" s="522"/>
      <c r="W47" s="522"/>
      <c r="X47" s="522"/>
      <c r="Y47" s="522"/>
      <c r="Z47" s="522"/>
      <c r="AA47" s="522"/>
      <c r="AB47" s="522"/>
      <c r="AC47" s="523"/>
      <c r="AD47" s="470">
        <v>0.5</v>
      </c>
      <c r="AE47" s="471"/>
      <c r="AF47" s="471"/>
      <c r="AG47" s="471"/>
      <c r="AH47" s="471"/>
      <c r="AI47" s="471"/>
      <c r="AJ47" s="471"/>
      <c r="AK47" s="471"/>
      <c r="AL47" s="471"/>
      <c r="AM47" s="471"/>
      <c r="AN47" s="471"/>
      <c r="AO47" s="471"/>
      <c r="AP47" s="471"/>
      <c r="AQ47" s="471"/>
      <c r="AR47" s="471"/>
      <c r="AS47" s="472"/>
      <c r="AT47" s="470">
        <f t="shared" si="6"/>
        <v>21726.9</v>
      </c>
      <c r="AU47" s="471"/>
      <c r="AV47" s="471"/>
      <c r="AW47" s="471"/>
      <c r="AX47" s="471"/>
      <c r="AY47" s="471"/>
      <c r="AZ47" s="471"/>
      <c r="BA47" s="471"/>
      <c r="BB47" s="471"/>
      <c r="BC47" s="471"/>
      <c r="BD47" s="471"/>
      <c r="BE47" s="471"/>
      <c r="BF47" s="471"/>
      <c r="BG47" s="471"/>
      <c r="BH47" s="471"/>
      <c r="BI47" s="471"/>
      <c r="BJ47" s="472"/>
      <c r="BK47" s="513">
        <v>16713</v>
      </c>
      <c r="BL47" s="514"/>
      <c r="BM47" s="514"/>
      <c r="BN47" s="514"/>
      <c r="BO47" s="514"/>
      <c r="BP47" s="514"/>
      <c r="BQ47" s="514"/>
      <c r="BR47" s="514"/>
      <c r="BS47" s="514"/>
      <c r="BT47" s="514"/>
      <c r="BU47" s="514"/>
      <c r="BV47" s="514"/>
      <c r="BW47" s="514"/>
      <c r="BX47" s="514"/>
      <c r="BY47" s="514"/>
      <c r="BZ47" s="514"/>
      <c r="CA47" s="514"/>
      <c r="CB47" s="515"/>
      <c r="CC47" s="470"/>
      <c r="CD47" s="471"/>
      <c r="CE47" s="471"/>
      <c r="CF47" s="471"/>
      <c r="CG47" s="471"/>
      <c r="CH47" s="471"/>
      <c r="CI47" s="471"/>
      <c r="CJ47" s="471"/>
      <c r="CK47" s="471"/>
      <c r="CL47" s="471"/>
      <c r="CM47" s="471"/>
      <c r="CN47" s="471"/>
      <c r="CO47" s="471"/>
      <c r="CP47" s="471"/>
      <c r="CQ47" s="471"/>
      <c r="CR47" s="471"/>
      <c r="CS47" s="471"/>
      <c r="CT47" s="471"/>
      <c r="CU47" s="472"/>
      <c r="CV47" s="470">
        <f t="shared" si="7"/>
        <v>5013.8999999999996</v>
      </c>
      <c r="CW47" s="471"/>
      <c r="CX47" s="471"/>
      <c r="CY47" s="471"/>
      <c r="CZ47" s="471"/>
      <c r="DA47" s="471"/>
      <c r="DB47" s="471"/>
      <c r="DC47" s="471"/>
      <c r="DD47" s="471"/>
      <c r="DE47" s="471"/>
      <c r="DF47" s="471"/>
      <c r="DG47" s="471"/>
      <c r="DH47" s="471"/>
      <c r="DI47" s="471"/>
      <c r="DJ47" s="471"/>
      <c r="DK47" s="471"/>
      <c r="DL47" s="471"/>
      <c r="DM47" s="472"/>
      <c r="DN47" s="470">
        <f t="shared" si="8"/>
        <v>17381.52</v>
      </c>
      <c r="DO47" s="471"/>
      <c r="DP47" s="471"/>
      <c r="DQ47" s="471"/>
      <c r="DR47" s="471"/>
      <c r="DS47" s="471"/>
      <c r="DT47" s="471"/>
      <c r="DU47" s="471"/>
      <c r="DV47" s="471"/>
      <c r="DW47" s="471"/>
      <c r="DX47" s="471"/>
      <c r="DY47" s="471"/>
      <c r="DZ47" s="471"/>
      <c r="EA47" s="471"/>
      <c r="EB47" s="471"/>
      <c r="EC47" s="472"/>
      <c r="ED47" s="470">
        <f t="shared" si="9"/>
        <v>10863.45</v>
      </c>
      <c r="EE47" s="471"/>
      <c r="EF47" s="471"/>
      <c r="EG47" s="471"/>
      <c r="EH47" s="471"/>
      <c r="EI47" s="471"/>
      <c r="EJ47" s="471"/>
      <c r="EK47" s="471"/>
      <c r="EL47" s="471"/>
      <c r="EM47" s="471"/>
      <c r="EN47" s="471"/>
      <c r="EO47" s="471"/>
      <c r="EP47" s="471"/>
      <c r="EQ47" s="471"/>
      <c r="ER47" s="471"/>
      <c r="ES47" s="472"/>
      <c r="ET47" s="470">
        <f t="shared" si="10"/>
        <v>299831.22000000003</v>
      </c>
      <c r="EU47" s="471"/>
      <c r="EV47" s="471"/>
      <c r="EW47" s="471"/>
      <c r="EX47" s="471"/>
      <c r="EY47" s="471"/>
      <c r="EZ47" s="471"/>
      <c r="FA47" s="471"/>
      <c r="FB47" s="471"/>
      <c r="FC47" s="471"/>
      <c r="FD47" s="471"/>
      <c r="FE47" s="471"/>
      <c r="FF47" s="471"/>
      <c r="FG47" s="471"/>
      <c r="FH47" s="471"/>
      <c r="FI47" s="471"/>
      <c r="FJ47" s="472"/>
    </row>
    <row r="48" spans="1:166" s="13" customFormat="1" ht="14.25" customHeight="1" x14ac:dyDescent="0.3">
      <c r="A48" s="470"/>
      <c r="B48" s="471"/>
      <c r="C48" s="471"/>
      <c r="D48" s="471"/>
      <c r="E48" s="471"/>
      <c r="F48" s="472"/>
      <c r="G48" s="521" t="s">
        <v>452</v>
      </c>
      <c r="H48" s="522"/>
      <c r="I48" s="522"/>
      <c r="J48" s="522"/>
      <c r="K48" s="522"/>
      <c r="L48" s="522"/>
      <c r="M48" s="522"/>
      <c r="N48" s="522"/>
      <c r="O48" s="522"/>
      <c r="P48" s="522"/>
      <c r="Q48" s="522"/>
      <c r="R48" s="522"/>
      <c r="S48" s="522"/>
      <c r="T48" s="522"/>
      <c r="U48" s="522"/>
      <c r="V48" s="522"/>
      <c r="W48" s="522"/>
      <c r="X48" s="522"/>
      <c r="Y48" s="522"/>
      <c r="Z48" s="522"/>
      <c r="AA48" s="522"/>
      <c r="AB48" s="522"/>
      <c r="AC48" s="523"/>
      <c r="AD48" s="470">
        <v>2</v>
      </c>
      <c r="AE48" s="471"/>
      <c r="AF48" s="471"/>
      <c r="AG48" s="471"/>
      <c r="AH48" s="471"/>
      <c r="AI48" s="471"/>
      <c r="AJ48" s="471"/>
      <c r="AK48" s="471"/>
      <c r="AL48" s="471"/>
      <c r="AM48" s="471"/>
      <c r="AN48" s="471"/>
      <c r="AO48" s="471"/>
      <c r="AP48" s="471"/>
      <c r="AQ48" s="471"/>
      <c r="AR48" s="471"/>
      <c r="AS48" s="472"/>
      <c r="AT48" s="470">
        <f t="shared" si="6"/>
        <v>19558.5</v>
      </c>
      <c r="AU48" s="471"/>
      <c r="AV48" s="471"/>
      <c r="AW48" s="471"/>
      <c r="AX48" s="471"/>
      <c r="AY48" s="471"/>
      <c r="AZ48" s="471"/>
      <c r="BA48" s="471"/>
      <c r="BB48" s="471"/>
      <c r="BC48" s="471"/>
      <c r="BD48" s="471"/>
      <c r="BE48" s="471"/>
      <c r="BF48" s="471"/>
      <c r="BG48" s="471"/>
      <c r="BH48" s="471"/>
      <c r="BI48" s="471"/>
      <c r="BJ48" s="472"/>
      <c r="BK48" s="513">
        <v>15045</v>
      </c>
      <c r="BL48" s="514"/>
      <c r="BM48" s="514"/>
      <c r="BN48" s="514"/>
      <c r="BO48" s="514"/>
      <c r="BP48" s="514"/>
      <c r="BQ48" s="514"/>
      <c r="BR48" s="514"/>
      <c r="BS48" s="514"/>
      <c r="BT48" s="514"/>
      <c r="BU48" s="514"/>
      <c r="BV48" s="514"/>
      <c r="BW48" s="514"/>
      <c r="BX48" s="514"/>
      <c r="BY48" s="514"/>
      <c r="BZ48" s="514"/>
      <c r="CA48" s="514"/>
      <c r="CB48" s="515"/>
      <c r="CC48" s="470"/>
      <c r="CD48" s="471"/>
      <c r="CE48" s="471"/>
      <c r="CF48" s="471"/>
      <c r="CG48" s="471"/>
      <c r="CH48" s="471"/>
      <c r="CI48" s="471"/>
      <c r="CJ48" s="471"/>
      <c r="CK48" s="471"/>
      <c r="CL48" s="471"/>
      <c r="CM48" s="471"/>
      <c r="CN48" s="471"/>
      <c r="CO48" s="471"/>
      <c r="CP48" s="471"/>
      <c r="CQ48" s="471"/>
      <c r="CR48" s="471"/>
      <c r="CS48" s="471"/>
      <c r="CT48" s="471"/>
      <c r="CU48" s="472"/>
      <c r="CV48" s="470">
        <f t="shared" si="7"/>
        <v>4513.5</v>
      </c>
      <c r="CW48" s="471"/>
      <c r="CX48" s="471"/>
      <c r="CY48" s="471"/>
      <c r="CZ48" s="471"/>
      <c r="DA48" s="471"/>
      <c r="DB48" s="471"/>
      <c r="DC48" s="471"/>
      <c r="DD48" s="471"/>
      <c r="DE48" s="471"/>
      <c r="DF48" s="471"/>
      <c r="DG48" s="471"/>
      <c r="DH48" s="471"/>
      <c r="DI48" s="471"/>
      <c r="DJ48" s="471"/>
      <c r="DK48" s="471"/>
      <c r="DL48" s="471"/>
      <c r="DM48" s="472"/>
      <c r="DN48" s="470">
        <f t="shared" si="8"/>
        <v>15646.800000000001</v>
      </c>
      <c r="DO48" s="471"/>
      <c r="DP48" s="471"/>
      <c r="DQ48" s="471"/>
      <c r="DR48" s="471"/>
      <c r="DS48" s="471"/>
      <c r="DT48" s="471"/>
      <c r="DU48" s="471"/>
      <c r="DV48" s="471"/>
      <c r="DW48" s="471"/>
      <c r="DX48" s="471"/>
      <c r="DY48" s="471"/>
      <c r="DZ48" s="471"/>
      <c r="EA48" s="471"/>
      <c r="EB48" s="471"/>
      <c r="EC48" s="472"/>
      <c r="ED48" s="470">
        <f t="shared" si="9"/>
        <v>9779.25</v>
      </c>
      <c r="EE48" s="471"/>
      <c r="EF48" s="471"/>
      <c r="EG48" s="471"/>
      <c r="EH48" s="471"/>
      <c r="EI48" s="471"/>
      <c r="EJ48" s="471"/>
      <c r="EK48" s="471"/>
      <c r="EL48" s="471"/>
      <c r="EM48" s="471"/>
      <c r="EN48" s="471"/>
      <c r="EO48" s="471"/>
      <c r="EP48" s="471"/>
      <c r="EQ48" s="471"/>
      <c r="ER48" s="471"/>
      <c r="ES48" s="472"/>
      <c r="ET48" s="470">
        <f t="shared" si="10"/>
        <v>1079629.2</v>
      </c>
      <c r="EU48" s="471"/>
      <c r="EV48" s="471"/>
      <c r="EW48" s="471"/>
      <c r="EX48" s="471"/>
      <c r="EY48" s="471"/>
      <c r="EZ48" s="471"/>
      <c r="FA48" s="471"/>
      <c r="FB48" s="471"/>
      <c r="FC48" s="471"/>
      <c r="FD48" s="471"/>
      <c r="FE48" s="471"/>
      <c r="FF48" s="471"/>
      <c r="FG48" s="471"/>
      <c r="FH48" s="471"/>
      <c r="FI48" s="471"/>
      <c r="FJ48" s="472"/>
    </row>
    <row r="49" spans="1:166" s="13" customFormat="1" ht="14.25" customHeight="1" x14ac:dyDescent="0.3">
      <c r="A49" s="470"/>
      <c r="B49" s="471"/>
      <c r="C49" s="471"/>
      <c r="D49" s="471"/>
      <c r="E49" s="471"/>
      <c r="F49" s="472"/>
      <c r="G49" s="521" t="s">
        <v>458</v>
      </c>
      <c r="H49" s="522"/>
      <c r="I49" s="522"/>
      <c r="J49" s="522"/>
      <c r="K49" s="522"/>
      <c r="L49" s="522"/>
      <c r="M49" s="522"/>
      <c r="N49" s="522"/>
      <c r="O49" s="522"/>
      <c r="P49" s="522"/>
      <c r="Q49" s="522"/>
      <c r="R49" s="522"/>
      <c r="S49" s="522"/>
      <c r="T49" s="522"/>
      <c r="U49" s="522"/>
      <c r="V49" s="522"/>
      <c r="W49" s="522"/>
      <c r="X49" s="522"/>
      <c r="Y49" s="522"/>
      <c r="Z49" s="522"/>
      <c r="AA49" s="522"/>
      <c r="AB49" s="522"/>
      <c r="AC49" s="523"/>
      <c r="AD49" s="470">
        <v>1</v>
      </c>
      <c r="AE49" s="471"/>
      <c r="AF49" s="471"/>
      <c r="AG49" s="471"/>
      <c r="AH49" s="471"/>
      <c r="AI49" s="471"/>
      <c r="AJ49" s="471"/>
      <c r="AK49" s="471"/>
      <c r="AL49" s="471"/>
      <c r="AM49" s="471"/>
      <c r="AN49" s="471"/>
      <c r="AO49" s="471"/>
      <c r="AP49" s="471"/>
      <c r="AQ49" s="471"/>
      <c r="AR49" s="471"/>
      <c r="AS49" s="472"/>
      <c r="AT49" s="470">
        <f t="shared" si="6"/>
        <v>21726.9</v>
      </c>
      <c r="AU49" s="471"/>
      <c r="AV49" s="471"/>
      <c r="AW49" s="471"/>
      <c r="AX49" s="471"/>
      <c r="AY49" s="471"/>
      <c r="AZ49" s="471"/>
      <c r="BA49" s="471"/>
      <c r="BB49" s="471"/>
      <c r="BC49" s="471"/>
      <c r="BD49" s="471"/>
      <c r="BE49" s="471"/>
      <c r="BF49" s="471"/>
      <c r="BG49" s="471"/>
      <c r="BH49" s="471"/>
      <c r="BI49" s="471"/>
      <c r="BJ49" s="472"/>
      <c r="BK49" s="513">
        <v>16713</v>
      </c>
      <c r="BL49" s="514"/>
      <c r="BM49" s="514"/>
      <c r="BN49" s="514"/>
      <c r="BO49" s="514"/>
      <c r="BP49" s="514"/>
      <c r="BQ49" s="514"/>
      <c r="BR49" s="514"/>
      <c r="BS49" s="514"/>
      <c r="BT49" s="514"/>
      <c r="BU49" s="514"/>
      <c r="BV49" s="514"/>
      <c r="BW49" s="514"/>
      <c r="BX49" s="514"/>
      <c r="BY49" s="514"/>
      <c r="BZ49" s="514"/>
      <c r="CA49" s="514"/>
      <c r="CB49" s="515"/>
      <c r="CC49" s="470"/>
      <c r="CD49" s="471"/>
      <c r="CE49" s="471"/>
      <c r="CF49" s="471"/>
      <c r="CG49" s="471"/>
      <c r="CH49" s="471"/>
      <c r="CI49" s="471"/>
      <c r="CJ49" s="471"/>
      <c r="CK49" s="471"/>
      <c r="CL49" s="471"/>
      <c r="CM49" s="471"/>
      <c r="CN49" s="471"/>
      <c r="CO49" s="471"/>
      <c r="CP49" s="471"/>
      <c r="CQ49" s="471"/>
      <c r="CR49" s="471"/>
      <c r="CS49" s="471"/>
      <c r="CT49" s="471"/>
      <c r="CU49" s="472"/>
      <c r="CV49" s="470">
        <f t="shared" si="7"/>
        <v>5013.8999999999996</v>
      </c>
      <c r="CW49" s="471"/>
      <c r="CX49" s="471"/>
      <c r="CY49" s="471"/>
      <c r="CZ49" s="471"/>
      <c r="DA49" s="471"/>
      <c r="DB49" s="471"/>
      <c r="DC49" s="471"/>
      <c r="DD49" s="471"/>
      <c r="DE49" s="471"/>
      <c r="DF49" s="471"/>
      <c r="DG49" s="471"/>
      <c r="DH49" s="471"/>
      <c r="DI49" s="471"/>
      <c r="DJ49" s="471"/>
      <c r="DK49" s="471"/>
      <c r="DL49" s="471"/>
      <c r="DM49" s="472"/>
      <c r="DN49" s="470">
        <f t="shared" si="8"/>
        <v>17381.52</v>
      </c>
      <c r="DO49" s="471"/>
      <c r="DP49" s="471"/>
      <c r="DQ49" s="471"/>
      <c r="DR49" s="471"/>
      <c r="DS49" s="471"/>
      <c r="DT49" s="471"/>
      <c r="DU49" s="471"/>
      <c r="DV49" s="471"/>
      <c r="DW49" s="471"/>
      <c r="DX49" s="471"/>
      <c r="DY49" s="471"/>
      <c r="DZ49" s="471"/>
      <c r="EA49" s="471"/>
      <c r="EB49" s="471"/>
      <c r="EC49" s="472"/>
      <c r="ED49" s="470">
        <f t="shared" si="9"/>
        <v>10863.45</v>
      </c>
      <c r="EE49" s="471"/>
      <c r="EF49" s="471"/>
      <c r="EG49" s="471"/>
      <c r="EH49" s="471"/>
      <c r="EI49" s="471"/>
      <c r="EJ49" s="471"/>
      <c r="EK49" s="471"/>
      <c r="EL49" s="471"/>
      <c r="EM49" s="471"/>
      <c r="EN49" s="471"/>
      <c r="EO49" s="471"/>
      <c r="EP49" s="471"/>
      <c r="EQ49" s="471"/>
      <c r="ER49" s="471"/>
      <c r="ES49" s="472"/>
      <c r="ET49" s="470">
        <f t="shared" si="10"/>
        <v>599662.44000000006</v>
      </c>
      <c r="EU49" s="471"/>
      <c r="EV49" s="471"/>
      <c r="EW49" s="471"/>
      <c r="EX49" s="471"/>
      <c r="EY49" s="471"/>
      <c r="EZ49" s="471"/>
      <c r="FA49" s="471"/>
      <c r="FB49" s="471"/>
      <c r="FC49" s="471"/>
      <c r="FD49" s="471"/>
      <c r="FE49" s="471"/>
      <c r="FF49" s="471"/>
      <c r="FG49" s="471"/>
      <c r="FH49" s="471"/>
      <c r="FI49" s="471"/>
      <c r="FJ49" s="472"/>
    </row>
    <row r="50" spans="1:166" s="13" customFormat="1" ht="14.25" customHeight="1" x14ac:dyDescent="0.3">
      <c r="A50" s="470"/>
      <c r="B50" s="471"/>
      <c r="C50" s="471"/>
      <c r="D50" s="471"/>
      <c r="E50" s="471"/>
      <c r="F50" s="472"/>
      <c r="G50" s="521" t="s">
        <v>453</v>
      </c>
      <c r="H50" s="522"/>
      <c r="I50" s="522"/>
      <c r="J50" s="522"/>
      <c r="K50" s="522"/>
      <c r="L50" s="522"/>
      <c r="M50" s="522"/>
      <c r="N50" s="522"/>
      <c r="O50" s="522"/>
      <c r="P50" s="522"/>
      <c r="Q50" s="522"/>
      <c r="R50" s="522"/>
      <c r="S50" s="522"/>
      <c r="T50" s="522"/>
      <c r="U50" s="522"/>
      <c r="V50" s="522"/>
      <c r="W50" s="522"/>
      <c r="X50" s="522"/>
      <c r="Y50" s="522"/>
      <c r="Z50" s="522"/>
      <c r="AA50" s="522"/>
      <c r="AB50" s="522"/>
      <c r="AC50" s="523"/>
      <c r="AD50" s="470">
        <v>1</v>
      </c>
      <c r="AE50" s="471"/>
      <c r="AF50" s="471"/>
      <c r="AG50" s="471"/>
      <c r="AH50" s="471"/>
      <c r="AI50" s="471"/>
      <c r="AJ50" s="471"/>
      <c r="AK50" s="471"/>
      <c r="AL50" s="471"/>
      <c r="AM50" s="471"/>
      <c r="AN50" s="471"/>
      <c r="AO50" s="471"/>
      <c r="AP50" s="471"/>
      <c r="AQ50" s="471"/>
      <c r="AR50" s="471"/>
      <c r="AS50" s="472"/>
      <c r="AT50" s="470">
        <f>SUM(BK50:DM50)</f>
        <v>19558.5</v>
      </c>
      <c r="AU50" s="471"/>
      <c r="AV50" s="471"/>
      <c r="AW50" s="471"/>
      <c r="AX50" s="471"/>
      <c r="AY50" s="471"/>
      <c r="AZ50" s="471"/>
      <c r="BA50" s="471"/>
      <c r="BB50" s="471"/>
      <c r="BC50" s="471"/>
      <c r="BD50" s="471"/>
      <c r="BE50" s="471"/>
      <c r="BF50" s="471"/>
      <c r="BG50" s="471"/>
      <c r="BH50" s="471"/>
      <c r="BI50" s="471"/>
      <c r="BJ50" s="472"/>
      <c r="BK50" s="513">
        <v>15045</v>
      </c>
      <c r="BL50" s="514"/>
      <c r="BM50" s="514"/>
      <c r="BN50" s="514"/>
      <c r="BO50" s="514"/>
      <c r="BP50" s="514"/>
      <c r="BQ50" s="514"/>
      <c r="BR50" s="514"/>
      <c r="BS50" s="514"/>
      <c r="BT50" s="514"/>
      <c r="BU50" s="514"/>
      <c r="BV50" s="514"/>
      <c r="BW50" s="514"/>
      <c r="BX50" s="514"/>
      <c r="BY50" s="514"/>
      <c r="BZ50" s="514"/>
      <c r="CA50" s="514"/>
      <c r="CB50" s="515"/>
      <c r="CC50" s="470"/>
      <c r="CD50" s="471"/>
      <c r="CE50" s="471"/>
      <c r="CF50" s="471"/>
      <c r="CG50" s="471"/>
      <c r="CH50" s="471"/>
      <c r="CI50" s="471"/>
      <c r="CJ50" s="471"/>
      <c r="CK50" s="471"/>
      <c r="CL50" s="471"/>
      <c r="CM50" s="471"/>
      <c r="CN50" s="471"/>
      <c r="CO50" s="471"/>
      <c r="CP50" s="471"/>
      <c r="CQ50" s="471"/>
      <c r="CR50" s="471"/>
      <c r="CS50" s="471"/>
      <c r="CT50" s="471"/>
      <c r="CU50" s="472"/>
      <c r="CV50" s="470">
        <f t="shared" si="7"/>
        <v>4513.5</v>
      </c>
      <c r="CW50" s="471"/>
      <c r="CX50" s="471"/>
      <c r="CY50" s="471"/>
      <c r="CZ50" s="471"/>
      <c r="DA50" s="471"/>
      <c r="DB50" s="471"/>
      <c r="DC50" s="471"/>
      <c r="DD50" s="471"/>
      <c r="DE50" s="471"/>
      <c r="DF50" s="471"/>
      <c r="DG50" s="471"/>
      <c r="DH50" s="471"/>
      <c r="DI50" s="471"/>
      <c r="DJ50" s="471"/>
      <c r="DK50" s="471"/>
      <c r="DL50" s="471"/>
      <c r="DM50" s="472"/>
      <c r="DN50" s="470">
        <f t="shared" si="8"/>
        <v>15646.800000000001</v>
      </c>
      <c r="DO50" s="471"/>
      <c r="DP50" s="471"/>
      <c r="DQ50" s="471"/>
      <c r="DR50" s="471"/>
      <c r="DS50" s="471"/>
      <c r="DT50" s="471"/>
      <c r="DU50" s="471"/>
      <c r="DV50" s="471"/>
      <c r="DW50" s="471"/>
      <c r="DX50" s="471"/>
      <c r="DY50" s="471"/>
      <c r="DZ50" s="471"/>
      <c r="EA50" s="471"/>
      <c r="EB50" s="471"/>
      <c r="EC50" s="472"/>
      <c r="ED50" s="470">
        <f t="shared" si="9"/>
        <v>9779.25</v>
      </c>
      <c r="EE50" s="471"/>
      <c r="EF50" s="471"/>
      <c r="EG50" s="471"/>
      <c r="EH50" s="471"/>
      <c r="EI50" s="471"/>
      <c r="EJ50" s="471"/>
      <c r="EK50" s="471"/>
      <c r="EL50" s="471"/>
      <c r="EM50" s="471"/>
      <c r="EN50" s="471"/>
      <c r="EO50" s="471"/>
      <c r="EP50" s="471"/>
      <c r="EQ50" s="471"/>
      <c r="ER50" s="471"/>
      <c r="ES50" s="472"/>
      <c r="ET50" s="470">
        <f t="shared" si="10"/>
        <v>539814.6</v>
      </c>
      <c r="EU50" s="471"/>
      <c r="EV50" s="471"/>
      <c r="EW50" s="471"/>
      <c r="EX50" s="471"/>
      <c r="EY50" s="471"/>
      <c r="EZ50" s="471"/>
      <c r="FA50" s="471"/>
      <c r="FB50" s="471"/>
      <c r="FC50" s="471"/>
      <c r="FD50" s="471"/>
      <c r="FE50" s="471"/>
      <c r="FF50" s="471"/>
      <c r="FG50" s="471"/>
      <c r="FH50" s="471"/>
      <c r="FI50" s="471"/>
      <c r="FJ50" s="472"/>
    </row>
    <row r="51" spans="1:166" s="13" customFormat="1" ht="14.25" customHeight="1" x14ac:dyDescent="0.3">
      <c r="A51" s="513"/>
      <c r="B51" s="514"/>
      <c r="C51" s="514"/>
      <c r="D51" s="514"/>
      <c r="E51" s="514"/>
      <c r="F51" s="515"/>
      <c r="G51" s="510" t="s">
        <v>460</v>
      </c>
      <c r="H51" s="511"/>
      <c r="I51" s="511"/>
      <c r="J51" s="511"/>
      <c r="K51" s="511"/>
      <c r="L51" s="511"/>
      <c r="M51" s="511"/>
      <c r="N51" s="511"/>
      <c r="O51" s="511"/>
      <c r="P51" s="511"/>
      <c r="Q51" s="511"/>
      <c r="R51" s="511"/>
      <c r="S51" s="511"/>
      <c r="T51" s="511"/>
      <c r="U51" s="511"/>
      <c r="V51" s="511"/>
      <c r="W51" s="511"/>
      <c r="X51" s="511"/>
      <c r="Y51" s="511"/>
      <c r="Z51" s="511"/>
      <c r="AA51" s="511"/>
      <c r="AB51" s="511"/>
      <c r="AC51" s="512"/>
      <c r="AD51" s="513">
        <v>1</v>
      </c>
      <c r="AE51" s="514"/>
      <c r="AF51" s="514"/>
      <c r="AG51" s="514"/>
      <c r="AH51" s="514"/>
      <c r="AI51" s="514"/>
      <c r="AJ51" s="514"/>
      <c r="AK51" s="514"/>
      <c r="AL51" s="514"/>
      <c r="AM51" s="514"/>
      <c r="AN51" s="514"/>
      <c r="AO51" s="514"/>
      <c r="AP51" s="514"/>
      <c r="AQ51" s="514"/>
      <c r="AR51" s="514"/>
      <c r="AS51" s="515"/>
      <c r="AT51" s="513">
        <f t="shared" si="6"/>
        <v>19242</v>
      </c>
      <c r="AU51" s="514"/>
      <c r="AV51" s="514"/>
      <c r="AW51" s="514"/>
      <c r="AX51" s="514"/>
      <c r="AY51" s="514"/>
      <c r="AZ51" s="514"/>
      <c r="BA51" s="514"/>
      <c r="BB51" s="514"/>
      <c r="BC51" s="514"/>
      <c r="BD51" s="514"/>
      <c r="BE51" s="514"/>
      <c r="BF51" s="514"/>
      <c r="BG51" s="514"/>
      <c r="BH51" s="514"/>
      <c r="BI51" s="514"/>
      <c r="BJ51" s="515"/>
      <c r="BK51" s="513">
        <v>9619</v>
      </c>
      <c r="BL51" s="514"/>
      <c r="BM51" s="514"/>
      <c r="BN51" s="514"/>
      <c r="BO51" s="514"/>
      <c r="BP51" s="514"/>
      <c r="BQ51" s="514"/>
      <c r="BR51" s="514"/>
      <c r="BS51" s="514"/>
      <c r="BT51" s="514"/>
      <c r="BU51" s="514"/>
      <c r="BV51" s="514"/>
      <c r="BW51" s="514"/>
      <c r="BX51" s="514"/>
      <c r="BY51" s="514"/>
      <c r="BZ51" s="514"/>
      <c r="CA51" s="514"/>
      <c r="CB51" s="515"/>
      <c r="CC51" s="513"/>
      <c r="CD51" s="514"/>
      <c r="CE51" s="514"/>
      <c r="CF51" s="514"/>
      <c r="CG51" s="514"/>
      <c r="CH51" s="514"/>
      <c r="CI51" s="514"/>
      <c r="CJ51" s="514"/>
      <c r="CK51" s="514"/>
      <c r="CL51" s="514"/>
      <c r="CM51" s="514"/>
      <c r="CN51" s="514"/>
      <c r="CO51" s="514"/>
      <c r="CP51" s="514"/>
      <c r="CQ51" s="514"/>
      <c r="CR51" s="514"/>
      <c r="CS51" s="514"/>
      <c r="CT51" s="514"/>
      <c r="CU51" s="515"/>
      <c r="CV51" s="513">
        <f t="shared" ref="CV51:CV59" si="21">19242-BK51</f>
        <v>9623</v>
      </c>
      <c r="CW51" s="514"/>
      <c r="CX51" s="514"/>
      <c r="CY51" s="514"/>
      <c r="CZ51" s="514"/>
      <c r="DA51" s="514"/>
      <c r="DB51" s="514"/>
      <c r="DC51" s="514"/>
      <c r="DD51" s="514"/>
      <c r="DE51" s="514"/>
      <c r="DF51" s="514"/>
      <c r="DG51" s="514"/>
      <c r="DH51" s="514"/>
      <c r="DI51" s="514"/>
      <c r="DJ51" s="514"/>
      <c r="DK51" s="514"/>
      <c r="DL51" s="514"/>
      <c r="DM51" s="515"/>
      <c r="DN51" s="470">
        <f t="shared" si="8"/>
        <v>15393.6</v>
      </c>
      <c r="DO51" s="471"/>
      <c r="DP51" s="471"/>
      <c r="DQ51" s="471"/>
      <c r="DR51" s="471"/>
      <c r="DS51" s="471"/>
      <c r="DT51" s="471"/>
      <c r="DU51" s="471"/>
      <c r="DV51" s="471"/>
      <c r="DW51" s="471"/>
      <c r="DX51" s="471"/>
      <c r="DY51" s="471"/>
      <c r="DZ51" s="471"/>
      <c r="EA51" s="471"/>
      <c r="EB51" s="471"/>
      <c r="EC51" s="472"/>
      <c r="ED51" s="470">
        <f t="shared" si="9"/>
        <v>9621</v>
      </c>
      <c r="EE51" s="471"/>
      <c r="EF51" s="471"/>
      <c r="EG51" s="471"/>
      <c r="EH51" s="471"/>
      <c r="EI51" s="471"/>
      <c r="EJ51" s="471"/>
      <c r="EK51" s="471"/>
      <c r="EL51" s="471"/>
      <c r="EM51" s="471"/>
      <c r="EN51" s="471"/>
      <c r="EO51" s="471"/>
      <c r="EP51" s="471"/>
      <c r="EQ51" s="471"/>
      <c r="ER51" s="471"/>
      <c r="ES51" s="472"/>
      <c r="ET51" s="470">
        <f t="shared" si="10"/>
        <v>531079.19999999995</v>
      </c>
      <c r="EU51" s="471"/>
      <c r="EV51" s="471"/>
      <c r="EW51" s="471"/>
      <c r="EX51" s="471"/>
      <c r="EY51" s="471"/>
      <c r="EZ51" s="471"/>
      <c r="FA51" s="471"/>
      <c r="FB51" s="471"/>
      <c r="FC51" s="471"/>
      <c r="FD51" s="471"/>
      <c r="FE51" s="471"/>
      <c r="FF51" s="471"/>
      <c r="FG51" s="471"/>
      <c r="FH51" s="471"/>
      <c r="FI51" s="471"/>
      <c r="FJ51" s="472"/>
    </row>
    <row r="52" spans="1:166" s="13" customFormat="1" ht="14.25" customHeight="1" x14ac:dyDescent="0.3">
      <c r="A52" s="513"/>
      <c r="B52" s="514"/>
      <c r="C52" s="514"/>
      <c r="D52" s="514"/>
      <c r="E52" s="514"/>
      <c r="F52" s="515"/>
      <c r="G52" s="510" t="s">
        <v>461</v>
      </c>
      <c r="H52" s="511"/>
      <c r="I52" s="511"/>
      <c r="J52" s="511"/>
      <c r="K52" s="511"/>
      <c r="L52" s="511"/>
      <c r="M52" s="511"/>
      <c r="N52" s="511"/>
      <c r="O52" s="511"/>
      <c r="P52" s="511"/>
      <c r="Q52" s="511"/>
      <c r="R52" s="511"/>
      <c r="S52" s="511"/>
      <c r="T52" s="511"/>
      <c r="U52" s="511"/>
      <c r="V52" s="511"/>
      <c r="W52" s="511"/>
      <c r="X52" s="511"/>
      <c r="Y52" s="511"/>
      <c r="Z52" s="511"/>
      <c r="AA52" s="511"/>
      <c r="AB52" s="511"/>
      <c r="AC52" s="512"/>
      <c r="AD52" s="513">
        <v>1</v>
      </c>
      <c r="AE52" s="514"/>
      <c r="AF52" s="514"/>
      <c r="AG52" s="514"/>
      <c r="AH52" s="514"/>
      <c r="AI52" s="514"/>
      <c r="AJ52" s="514"/>
      <c r="AK52" s="514"/>
      <c r="AL52" s="514"/>
      <c r="AM52" s="514"/>
      <c r="AN52" s="514"/>
      <c r="AO52" s="514"/>
      <c r="AP52" s="514"/>
      <c r="AQ52" s="514"/>
      <c r="AR52" s="514"/>
      <c r="AS52" s="515"/>
      <c r="AT52" s="513">
        <f t="shared" si="6"/>
        <v>19242</v>
      </c>
      <c r="AU52" s="514"/>
      <c r="AV52" s="514"/>
      <c r="AW52" s="514"/>
      <c r="AX52" s="514"/>
      <c r="AY52" s="514"/>
      <c r="AZ52" s="514"/>
      <c r="BA52" s="514"/>
      <c r="BB52" s="514"/>
      <c r="BC52" s="514"/>
      <c r="BD52" s="514"/>
      <c r="BE52" s="514"/>
      <c r="BF52" s="514"/>
      <c r="BG52" s="514"/>
      <c r="BH52" s="514"/>
      <c r="BI52" s="514"/>
      <c r="BJ52" s="515"/>
      <c r="BK52" s="513">
        <v>9448</v>
      </c>
      <c r="BL52" s="514"/>
      <c r="BM52" s="514"/>
      <c r="BN52" s="514"/>
      <c r="BO52" s="514"/>
      <c r="BP52" s="514"/>
      <c r="BQ52" s="514"/>
      <c r="BR52" s="514"/>
      <c r="BS52" s="514"/>
      <c r="BT52" s="514"/>
      <c r="BU52" s="514"/>
      <c r="BV52" s="514"/>
      <c r="BW52" s="514"/>
      <c r="BX52" s="514"/>
      <c r="BY52" s="514"/>
      <c r="BZ52" s="514"/>
      <c r="CA52" s="514"/>
      <c r="CB52" s="515"/>
      <c r="CC52" s="513"/>
      <c r="CD52" s="514"/>
      <c r="CE52" s="514"/>
      <c r="CF52" s="514"/>
      <c r="CG52" s="514"/>
      <c r="CH52" s="514"/>
      <c r="CI52" s="514"/>
      <c r="CJ52" s="514"/>
      <c r="CK52" s="514"/>
      <c r="CL52" s="514"/>
      <c r="CM52" s="514"/>
      <c r="CN52" s="514"/>
      <c r="CO52" s="514"/>
      <c r="CP52" s="514"/>
      <c r="CQ52" s="514"/>
      <c r="CR52" s="514"/>
      <c r="CS52" s="514"/>
      <c r="CT52" s="514"/>
      <c r="CU52" s="515"/>
      <c r="CV52" s="513">
        <f t="shared" si="21"/>
        <v>9794</v>
      </c>
      <c r="CW52" s="514"/>
      <c r="CX52" s="514"/>
      <c r="CY52" s="514"/>
      <c r="CZ52" s="514"/>
      <c r="DA52" s="514"/>
      <c r="DB52" s="514"/>
      <c r="DC52" s="514"/>
      <c r="DD52" s="514"/>
      <c r="DE52" s="514"/>
      <c r="DF52" s="514"/>
      <c r="DG52" s="514"/>
      <c r="DH52" s="514"/>
      <c r="DI52" s="514"/>
      <c r="DJ52" s="514"/>
      <c r="DK52" s="514"/>
      <c r="DL52" s="514"/>
      <c r="DM52" s="515"/>
      <c r="DN52" s="470">
        <f t="shared" si="8"/>
        <v>15393.6</v>
      </c>
      <c r="DO52" s="471"/>
      <c r="DP52" s="471"/>
      <c r="DQ52" s="471"/>
      <c r="DR52" s="471"/>
      <c r="DS52" s="471"/>
      <c r="DT52" s="471"/>
      <c r="DU52" s="471"/>
      <c r="DV52" s="471"/>
      <c r="DW52" s="471"/>
      <c r="DX52" s="471"/>
      <c r="DY52" s="471"/>
      <c r="DZ52" s="471"/>
      <c r="EA52" s="471"/>
      <c r="EB52" s="471"/>
      <c r="EC52" s="472"/>
      <c r="ED52" s="470">
        <f t="shared" si="9"/>
        <v>9621</v>
      </c>
      <c r="EE52" s="471"/>
      <c r="EF52" s="471"/>
      <c r="EG52" s="471"/>
      <c r="EH52" s="471"/>
      <c r="EI52" s="471"/>
      <c r="EJ52" s="471"/>
      <c r="EK52" s="471"/>
      <c r="EL52" s="471"/>
      <c r="EM52" s="471"/>
      <c r="EN52" s="471"/>
      <c r="EO52" s="471"/>
      <c r="EP52" s="471"/>
      <c r="EQ52" s="471"/>
      <c r="ER52" s="471"/>
      <c r="ES52" s="472"/>
      <c r="ET52" s="470">
        <f t="shared" si="10"/>
        <v>531079.19999999995</v>
      </c>
      <c r="EU52" s="471"/>
      <c r="EV52" s="471"/>
      <c r="EW52" s="471"/>
      <c r="EX52" s="471"/>
      <c r="EY52" s="471"/>
      <c r="EZ52" s="471"/>
      <c r="FA52" s="471"/>
      <c r="FB52" s="471"/>
      <c r="FC52" s="471"/>
      <c r="FD52" s="471"/>
      <c r="FE52" s="471"/>
      <c r="FF52" s="471"/>
      <c r="FG52" s="471"/>
      <c r="FH52" s="471"/>
      <c r="FI52" s="471"/>
      <c r="FJ52" s="472"/>
    </row>
    <row r="53" spans="1:166" s="13" customFormat="1" ht="14.25" customHeight="1" x14ac:dyDescent="0.3">
      <c r="A53" s="513"/>
      <c r="B53" s="514"/>
      <c r="C53" s="514"/>
      <c r="D53" s="514"/>
      <c r="E53" s="514"/>
      <c r="F53" s="515"/>
      <c r="G53" s="510" t="s">
        <v>677</v>
      </c>
      <c r="H53" s="511"/>
      <c r="I53" s="511"/>
      <c r="J53" s="511"/>
      <c r="K53" s="511"/>
      <c r="L53" s="511"/>
      <c r="M53" s="511"/>
      <c r="N53" s="511"/>
      <c r="O53" s="511"/>
      <c r="P53" s="511"/>
      <c r="Q53" s="511"/>
      <c r="R53" s="511"/>
      <c r="S53" s="511"/>
      <c r="T53" s="511"/>
      <c r="U53" s="511"/>
      <c r="V53" s="511"/>
      <c r="W53" s="511"/>
      <c r="X53" s="511"/>
      <c r="Y53" s="511"/>
      <c r="Z53" s="511"/>
      <c r="AA53" s="511"/>
      <c r="AB53" s="511"/>
      <c r="AC53" s="512"/>
      <c r="AD53" s="513">
        <v>1</v>
      </c>
      <c r="AE53" s="514"/>
      <c r="AF53" s="514"/>
      <c r="AG53" s="514"/>
      <c r="AH53" s="514"/>
      <c r="AI53" s="514"/>
      <c r="AJ53" s="514"/>
      <c r="AK53" s="514"/>
      <c r="AL53" s="514"/>
      <c r="AM53" s="514"/>
      <c r="AN53" s="514"/>
      <c r="AO53" s="514"/>
      <c r="AP53" s="514"/>
      <c r="AQ53" s="514"/>
      <c r="AR53" s="514"/>
      <c r="AS53" s="515"/>
      <c r="AT53" s="513">
        <f>SUM(BK53:DM53)</f>
        <v>19242</v>
      </c>
      <c r="AU53" s="514"/>
      <c r="AV53" s="514"/>
      <c r="AW53" s="514"/>
      <c r="AX53" s="514"/>
      <c r="AY53" s="514"/>
      <c r="AZ53" s="514"/>
      <c r="BA53" s="514"/>
      <c r="BB53" s="514"/>
      <c r="BC53" s="514"/>
      <c r="BD53" s="514"/>
      <c r="BE53" s="514"/>
      <c r="BF53" s="514"/>
      <c r="BG53" s="514"/>
      <c r="BH53" s="514"/>
      <c r="BI53" s="514"/>
      <c r="BJ53" s="515"/>
      <c r="BK53" s="513">
        <v>7962</v>
      </c>
      <c r="BL53" s="514"/>
      <c r="BM53" s="514"/>
      <c r="BN53" s="514"/>
      <c r="BO53" s="514"/>
      <c r="BP53" s="514"/>
      <c r="BQ53" s="514"/>
      <c r="BR53" s="514"/>
      <c r="BS53" s="514"/>
      <c r="BT53" s="514"/>
      <c r="BU53" s="514"/>
      <c r="BV53" s="514"/>
      <c r="BW53" s="514"/>
      <c r="BX53" s="514"/>
      <c r="BY53" s="514"/>
      <c r="BZ53" s="514"/>
      <c r="CA53" s="514"/>
      <c r="CB53" s="515"/>
      <c r="CC53" s="513"/>
      <c r="CD53" s="514"/>
      <c r="CE53" s="514"/>
      <c r="CF53" s="514"/>
      <c r="CG53" s="514"/>
      <c r="CH53" s="514"/>
      <c r="CI53" s="514"/>
      <c r="CJ53" s="514"/>
      <c r="CK53" s="514"/>
      <c r="CL53" s="514"/>
      <c r="CM53" s="514"/>
      <c r="CN53" s="514"/>
      <c r="CO53" s="514"/>
      <c r="CP53" s="514"/>
      <c r="CQ53" s="514"/>
      <c r="CR53" s="514"/>
      <c r="CS53" s="514"/>
      <c r="CT53" s="514"/>
      <c r="CU53" s="515"/>
      <c r="CV53" s="513">
        <f t="shared" si="21"/>
        <v>11280</v>
      </c>
      <c r="CW53" s="514"/>
      <c r="CX53" s="514"/>
      <c r="CY53" s="514"/>
      <c r="CZ53" s="514"/>
      <c r="DA53" s="514"/>
      <c r="DB53" s="514"/>
      <c r="DC53" s="514"/>
      <c r="DD53" s="514"/>
      <c r="DE53" s="514"/>
      <c r="DF53" s="514"/>
      <c r="DG53" s="514"/>
      <c r="DH53" s="514"/>
      <c r="DI53" s="514"/>
      <c r="DJ53" s="514"/>
      <c r="DK53" s="514"/>
      <c r="DL53" s="514"/>
      <c r="DM53" s="515"/>
      <c r="DN53" s="470">
        <f t="shared" ref="DN53" si="22">AT53*0.8</f>
        <v>15393.6</v>
      </c>
      <c r="DO53" s="471"/>
      <c r="DP53" s="471"/>
      <c r="DQ53" s="471"/>
      <c r="DR53" s="471"/>
      <c r="DS53" s="471"/>
      <c r="DT53" s="471"/>
      <c r="DU53" s="471"/>
      <c r="DV53" s="471"/>
      <c r="DW53" s="471"/>
      <c r="DX53" s="471"/>
      <c r="DY53" s="471"/>
      <c r="DZ53" s="471"/>
      <c r="EA53" s="471"/>
      <c r="EB53" s="471"/>
      <c r="EC53" s="472"/>
      <c r="ED53" s="470">
        <f t="shared" ref="ED53" si="23">AT53*0.5</f>
        <v>9621</v>
      </c>
      <c r="EE53" s="471"/>
      <c r="EF53" s="471"/>
      <c r="EG53" s="471"/>
      <c r="EH53" s="471"/>
      <c r="EI53" s="471"/>
      <c r="EJ53" s="471"/>
      <c r="EK53" s="471"/>
      <c r="EL53" s="471"/>
      <c r="EM53" s="471"/>
      <c r="EN53" s="471"/>
      <c r="EO53" s="471"/>
      <c r="EP53" s="471"/>
      <c r="EQ53" s="471"/>
      <c r="ER53" s="471"/>
      <c r="ES53" s="472"/>
      <c r="ET53" s="470">
        <f t="shared" ref="ET53" si="24">AT53*2.3*12*AD53</f>
        <v>531079.19999999995</v>
      </c>
      <c r="EU53" s="471"/>
      <c r="EV53" s="471"/>
      <c r="EW53" s="471"/>
      <c r="EX53" s="471"/>
      <c r="EY53" s="471"/>
      <c r="EZ53" s="471"/>
      <c r="FA53" s="471"/>
      <c r="FB53" s="471"/>
      <c r="FC53" s="471"/>
      <c r="FD53" s="471"/>
      <c r="FE53" s="471"/>
      <c r="FF53" s="471"/>
      <c r="FG53" s="471"/>
      <c r="FH53" s="471"/>
      <c r="FI53" s="471"/>
      <c r="FJ53" s="472"/>
    </row>
    <row r="54" spans="1:166" s="13" customFormat="1" ht="14.25" customHeight="1" x14ac:dyDescent="0.3">
      <c r="A54" s="513"/>
      <c r="B54" s="514"/>
      <c r="C54" s="514"/>
      <c r="D54" s="514"/>
      <c r="E54" s="514"/>
      <c r="F54" s="515"/>
      <c r="G54" s="510" t="s">
        <v>462</v>
      </c>
      <c r="H54" s="511"/>
      <c r="I54" s="511"/>
      <c r="J54" s="511"/>
      <c r="K54" s="511"/>
      <c r="L54" s="511"/>
      <c r="M54" s="511"/>
      <c r="N54" s="511"/>
      <c r="O54" s="511"/>
      <c r="P54" s="511"/>
      <c r="Q54" s="511"/>
      <c r="R54" s="511"/>
      <c r="S54" s="511"/>
      <c r="T54" s="511"/>
      <c r="U54" s="511"/>
      <c r="V54" s="511"/>
      <c r="W54" s="511"/>
      <c r="X54" s="511"/>
      <c r="Y54" s="511"/>
      <c r="Z54" s="511"/>
      <c r="AA54" s="511"/>
      <c r="AB54" s="511"/>
      <c r="AC54" s="512"/>
      <c r="AD54" s="513">
        <v>2</v>
      </c>
      <c r="AE54" s="514"/>
      <c r="AF54" s="514"/>
      <c r="AG54" s="514"/>
      <c r="AH54" s="514"/>
      <c r="AI54" s="514"/>
      <c r="AJ54" s="514"/>
      <c r="AK54" s="514"/>
      <c r="AL54" s="514"/>
      <c r="AM54" s="514"/>
      <c r="AN54" s="514"/>
      <c r="AO54" s="514"/>
      <c r="AP54" s="514"/>
      <c r="AQ54" s="514"/>
      <c r="AR54" s="514"/>
      <c r="AS54" s="515"/>
      <c r="AT54" s="513">
        <f t="shared" si="6"/>
        <v>19242</v>
      </c>
      <c r="AU54" s="514"/>
      <c r="AV54" s="514"/>
      <c r="AW54" s="514"/>
      <c r="AX54" s="514"/>
      <c r="AY54" s="514"/>
      <c r="AZ54" s="514"/>
      <c r="BA54" s="514"/>
      <c r="BB54" s="514"/>
      <c r="BC54" s="514"/>
      <c r="BD54" s="514"/>
      <c r="BE54" s="514"/>
      <c r="BF54" s="514"/>
      <c r="BG54" s="514"/>
      <c r="BH54" s="514"/>
      <c r="BI54" s="514"/>
      <c r="BJ54" s="515"/>
      <c r="BK54" s="513">
        <v>7962</v>
      </c>
      <c r="BL54" s="514"/>
      <c r="BM54" s="514"/>
      <c r="BN54" s="514"/>
      <c r="BO54" s="514"/>
      <c r="BP54" s="514"/>
      <c r="BQ54" s="514"/>
      <c r="BR54" s="514"/>
      <c r="BS54" s="514"/>
      <c r="BT54" s="514"/>
      <c r="BU54" s="514"/>
      <c r="BV54" s="514"/>
      <c r="BW54" s="514"/>
      <c r="BX54" s="514"/>
      <c r="BY54" s="514"/>
      <c r="BZ54" s="514"/>
      <c r="CA54" s="514"/>
      <c r="CB54" s="515"/>
      <c r="CC54" s="513"/>
      <c r="CD54" s="514"/>
      <c r="CE54" s="514"/>
      <c r="CF54" s="514"/>
      <c r="CG54" s="514"/>
      <c r="CH54" s="514"/>
      <c r="CI54" s="514"/>
      <c r="CJ54" s="514"/>
      <c r="CK54" s="514"/>
      <c r="CL54" s="514"/>
      <c r="CM54" s="514"/>
      <c r="CN54" s="514"/>
      <c r="CO54" s="514"/>
      <c r="CP54" s="514"/>
      <c r="CQ54" s="514"/>
      <c r="CR54" s="514"/>
      <c r="CS54" s="514"/>
      <c r="CT54" s="514"/>
      <c r="CU54" s="515"/>
      <c r="CV54" s="513">
        <f t="shared" si="21"/>
        <v>11280</v>
      </c>
      <c r="CW54" s="514"/>
      <c r="CX54" s="514"/>
      <c r="CY54" s="514"/>
      <c r="CZ54" s="514"/>
      <c r="DA54" s="514"/>
      <c r="DB54" s="514"/>
      <c r="DC54" s="514"/>
      <c r="DD54" s="514"/>
      <c r="DE54" s="514"/>
      <c r="DF54" s="514"/>
      <c r="DG54" s="514"/>
      <c r="DH54" s="514"/>
      <c r="DI54" s="514"/>
      <c r="DJ54" s="514"/>
      <c r="DK54" s="514"/>
      <c r="DL54" s="514"/>
      <c r="DM54" s="515"/>
      <c r="DN54" s="470">
        <f t="shared" si="8"/>
        <v>15393.6</v>
      </c>
      <c r="DO54" s="471"/>
      <c r="DP54" s="471"/>
      <c r="DQ54" s="471"/>
      <c r="DR54" s="471"/>
      <c r="DS54" s="471"/>
      <c r="DT54" s="471"/>
      <c r="DU54" s="471"/>
      <c r="DV54" s="471"/>
      <c r="DW54" s="471"/>
      <c r="DX54" s="471"/>
      <c r="DY54" s="471"/>
      <c r="DZ54" s="471"/>
      <c r="EA54" s="471"/>
      <c r="EB54" s="471"/>
      <c r="EC54" s="472"/>
      <c r="ED54" s="470">
        <f t="shared" si="9"/>
        <v>9621</v>
      </c>
      <c r="EE54" s="471"/>
      <c r="EF54" s="471"/>
      <c r="EG54" s="471"/>
      <c r="EH54" s="471"/>
      <c r="EI54" s="471"/>
      <c r="EJ54" s="471"/>
      <c r="EK54" s="471"/>
      <c r="EL54" s="471"/>
      <c r="EM54" s="471"/>
      <c r="EN54" s="471"/>
      <c r="EO54" s="471"/>
      <c r="EP54" s="471"/>
      <c r="EQ54" s="471"/>
      <c r="ER54" s="471"/>
      <c r="ES54" s="472"/>
      <c r="ET54" s="470">
        <f t="shared" si="10"/>
        <v>1062158.3999999999</v>
      </c>
      <c r="EU54" s="471"/>
      <c r="EV54" s="471"/>
      <c r="EW54" s="471"/>
      <c r="EX54" s="471"/>
      <c r="EY54" s="471"/>
      <c r="EZ54" s="471"/>
      <c r="FA54" s="471"/>
      <c r="FB54" s="471"/>
      <c r="FC54" s="471"/>
      <c r="FD54" s="471"/>
      <c r="FE54" s="471"/>
      <c r="FF54" s="471"/>
      <c r="FG54" s="471"/>
      <c r="FH54" s="471"/>
      <c r="FI54" s="471"/>
      <c r="FJ54" s="472"/>
    </row>
    <row r="55" spans="1:166" s="13" customFormat="1" ht="14.25" customHeight="1" x14ac:dyDescent="0.3">
      <c r="A55" s="516"/>
      <c r="B55" s="516"/>
      <c r="C55" s="516"/>
      <c r="D55" s="516"/>
      <c r="E55" s="516"/>
      <c r="F55" s="517"/>
      <c r="G55" s="510" t="s">
        <v>463</v>
      </c>
      <c r="H55" s="511"/>
      <c r="I55" s="511"/>
      <c r="J55" s="511"/>
      <c r="K55" s="511"/>
      <c r="L55" s="511"/>
      <c r="M55" s="511"/>
      <c r="N55" s="511"/>
      <c r="O55" s="511"/>
      <c r="P55" s="511"/>
      <c r="Q55" s="511"/>
      <c r="R55" s="511"/>
      <c r="S55" s="511"/>
      <c r="T55" s="511"/>
      <c r="U55" s="511"/>
      <c r="V55" s="511"/>
      <c r="W55" s="511"/>
      <c r="X55" s="511"/>
      <c r="Y55" s="511"/>
      <c r="Z55" s="511"/>
      <c r="AA55" s="511"/>
      <c r="AB55" s="511"/>
      <c r="AC55" s="512"/>
      <c r="AD55" s="513">
        <v>2</v>
      </c>
      <c r="AE55" s="514"/>
      <c r="AF55" s="514"/>
      <c r="AG55" s="514"/>
      <c r="AH55" s="514"/>
      <c r="AI55" s="514"/>
      <c r="AJ55" s="514"/>
      <c r="AK55" s="514"/>
      <c r="AL55" s="514"/>
      <c r="AM55" s="514"/>
      <c r="AN55" s="514"/>
      <c r="AO55" s="514"/>
      <c r="AP55" s="514"/>
      <c r="AQ55" s="514"/>
      <c r="AR55" s="514"/>
      <c r="AS55" s="515"/>
      <c r="AT55" s="513">
        <f t="shared" si="6"/>
        <v>19242</v>
      </c>
      <c r="AU55" s="514"/>
      <c r="AV55" s="514"/>
      <c r="AW55" s="514"/>
      <c r="AX55" s="514"/>
      <c r="AY55" s="514"/>
      <c r="AZ55" s="514"/>
      <c r="BA55" s="514"/>
      <c r="BB55" s="514"/>
      <c r="BC55" s="514"/>
      <c r="BD55" s="514"/>
      <c r="BE55" s="514"/>
      <c r="BF55" s="514"/>
      <c r="BG55" s="514"/>
      <c r="BH55" s="514"/>
      <c r="BI55" s="514"/>
      <c r="BJ55" s="515"/>
      <c r="BK55" s="513">
        <v>7332</v>
      </c>
      <c r="BL55" s="514"/>
      <c r="BM55" s="514"/>
      <c r="BN55" s="514"/>
      <c r="BO55" s="514"/>
      <c r="BP55" s="514"/>
      <c r="BQ55" s="514"/>
      <c r="BR55" s="514"/>
      <c r="BS55" s="514"/>
      <c r="BT55" s="514"/>
      <c r="BU55" s="514"/>
      <c r="BV55" s="514"/>
      <c r="BW55" s="514"/>
      <c r="BX55" s="514"/>
      <c r="BY55" s="514"/>
      <c r="BZ55" s="514"/>
      <c r="CA55" s="514"/>
      <c r="CB55" s="515"/>
      <c r="CC55" s="513"/>
      <c r="CD55" s="514"/>
      <c r="CE55" s="514"/>
      <c r="CF55" s="514"/>
      <c r="CG55" s="514"/>
      <c r="CH55" s="514"/>
      <c r="CI55" s="514"/>
      <c r="CJ55" s="514"/>
      <c r="CK55" s="514"/>
      <c r="CL55" s="514"/>
      <c r="CM55" s="514"/>
      <c r="CN55" s="514"/>
      <c r="CO55" s="514"/>
      <c r="CP55" s="514"/>
      <c r="CQ55" s="514"/>
      <c r="CR55" s="514"/>
      <c r="CS55" s="514"/>
      <c r="CT55" s="514"/>
      <c r="CU55" s="515"/>
      <c r="CV55" s="513">
        <f t="shared" si="21"/>
        <v>11910</v>
      </c>
      <c r="CW55" s="514"/>
      <c r="CX55" s="514"/>
      <c r="CY55" s="514"/>
      <c r="CZ55" s="514"/>
      <c r="DA55" s="514"/>
      <c r="DB55" s="514"/>
      <c r="DC55" s="514"/>
      <c r="DD55" s="514"/>
      <c r="DE55" s="514"/>
      <c r="DF55" s="514"/>
      <c r="DG55" s="514"/>
      <c r="DH55" s="514"/>
      <c r="DI55" s="514"/>
      <c r="DJ55" s="514"/>
      <c r="DK55" s="514"/>
      <c r="DL55" s="514"/>
      <c r="DM55" s="515"/>
      <c r="DN55" s="470">
        <f t="shared" si="8"/>
        <v>15393.6</v>
      </c>
      <c r="DO55" s="471"/>
      <c r="DP55" s="471"/>
      <c r="DQ55" s="471"/>
      <c r="DR55" s="471"/>
      <c r="DS55" s="471"/>
      <c r="DT55" s="471"/>
      <c r="DU55" s="471"/>
      <c r="DV55" s="471"/>
      <c r="DW55" s="471"/>
      <c r="DX55" s="471"/>
      <c r="DY55" s="471"/>
      <c r="DZ55" s="471"/>
      <c r="EA55" s="471"/>
      <c r="EB55" s="471"/>
      <c r="EC55" s="472"/>
      <c r="ED55" s="470">
        <f t="shared" si="9"/>
        <v>9621</v>
      </c>
      <c r="EE55" s="471"/>
      <c r="EF55" s="471"/>
      <c r="EG55" s="471"/>
      <c r="EH55" s="471"/>
      <c r="EI55" s="471"/>
      <c r="EJ55" s="471"/>
      <c r="EK55" s="471"/>
      <c r="EL55" s="471"/>
      <c r="EM55" s="471"/>
      <c r="EN55" s="471"/>
      <c r="EO55" s="471"/>
      <c r="EP55" s="471"/>
      <c r="EQ55" s="471"/>
      <c r="ER55" s="471"/>
      <c r="ES55" s="472"/>
      <c r="ET55" s="470">
        <f t="shared" si="10"/>
        <v>1062158.3999999999</v>
      </c>
      <c r="EU55" s="471"/>
      <c r="EV55" s="471"/>
      <c r="EW55" s="471"/>
      <c r="EX55" s="471"/>
      <c r="EY55" s="471"/>
      <c r="EZ55" s="471"/>
      <c r="FA55" s="471"/>
      <c r="FB55" s="471"/>
      <c r="FC55" s="471"/>
      <c r="FD55" s="471"/>
      <c r="FE55" s="471"/>
      <c r="FF55" s="471"/>
      <c r="FG55" s="471"/>
      <c r="FH55" s="471"/>
      <c r="FI55" s="471"/>
      <c r="FJ55" s="472"/>
    </row>
    <row r="56" spans="1:166" s="13" customFormat="1" ht="14.25" customHeight="1" x14ac:dyDescent="0.3">
      <c r="A56" s="516"/>
      <c r="B56" s="516"/>
      <c r="C56" s="516"/>
      <c r="D56" s="516"/>
      <c r="E56" s="516"/>
      <c r="F56" s="517"/>
      <c r="G56" s="510" t="s">
        <v>464</v>
      </c>
      <c r="H56" s="511"/>
      <c r="I56" s="511"/>
      <c r="J56" s="511"/>
      <c r="K56" s="511"/>
      <c r="L56" s="511"/>
      <c r="M56" s="511"/>
      <c r="N56" s="511"/>
      <c r="O56" s="511"/>
      <c r="P56" s="511"/>
      <c r="Q56" s="511"/>
      <c r="R56" s="511"/>
      <c r="S56" s="511"/>
      <c r="T56" s="511"/>
      <c r="U56" s="511"/>
      <c r="V56" s="511"/>
      <c r="W56" s="511"/>
      <c r="X56" s="511"/>
      <c r="Y56" s="511"/>
      <c r="Z56" s="511"/>
      <c r="AA56" s="511"/>
      <c r="AB56" s="511"/>
      <c r="AC56" s="512"/>
      <c r="AD56" s="513">
        <v>4</v>
      </c>
      <c r="AE56" s="514"/>
      <c r="AF56" s="514"/>
      <c r="AG56" s="514"/>
      <c r="AH56" s="514"/>
      <c r="AI56" s="514"/>
      <c r="AJ56" s="514"/>
      <c r="AK56" s="514"/>
      <c r="AL56" s="514"/>
      <c r="AM56" s="514"/>
      <c r="AN56" s="514"/>
      <c r="AO56" s="514"/>
      <c r="AP56" s="514"/>
      <c r="AQ56" s="514"/>
      <c r="AR56" s="514"/>
      <c r="AS56" s="515"/>
      <c r="AT56" s="513">
        <f t="shared" si="6"/>
        <v>19242</v>
      </c>
      <c r="AU56" s="514"/>
      <c r="AV56" s="514"/>
      <c r="AW56" s="514"/>
      <c r="AX56" s="514"/>
      <c r="AY56" s="514"/>
      <c r="AZ56" s="514"/>
      <c r="BA56" s="514"/>
      <c r="BB56" s="514"/>
      <c r="BC56" s="514"/>
      <c r="BD56" s="514"/>
      <c r="BE56" s="514"/>
      <c r="BF56" s="514"/>
      <c r="BG56" s="514"/>
      <c r="BH56" s="514"/>
      <c r="BI56" s="514"/>
      <c r="BJ56" s="515"/>
      <c r="BK56" s="513">
        <v>7332</v>
      </c>
      <c r="BL56" s="514"/>
      <c r="BM56" s="514"/>
      <c r="BN56" s="514"/>
      <c r="BO56" s="514"/>
      <c r="BP56" s="514"/>
      <c r="BQ56" s="514"/>
      <c r="BR56" s="514"/>
      <c r="BS56" s="514"/>
      <c r="BT56" s="514"/>
      <c r="BU56" s="514"/>
      <c r="BV56" s="514"/>
      <c r="BW56" s="514"/>
      <c r="BX56" s="514"/>
      <c r="BY56" s="514"/>
      <c r="BZ56" s="514"/>
      <c r="CA56" s="514"/>
      <c r="CB56" s="515"/>
      <c r="CC56" s="513"/>
      <c r="CD56" s="514"/>
      <c r="CE56" s="514"/>
      <c r="CF56" s="514"/>
      <c r="CG56" s="514"/>
      <c r="CH56" s="514"/>
      <c r="CI56" s="514"/>
      <c r="CJ56" s="514"/>
      <c r="CK56" s="514"/>
      <c r="CL56" s="514"/>
      <c r="CM56" s="514"/>
      <c r="CN56" s="514"/>
      <c r="CO56" s="514"/>
      <c r="CP56" s="514"/>
      <c r="CQ56" s="514"/>
      <c r="CR56" s="514"/>
      <c r="CS56" s="514"/>
      <c r="CT56" s="514"/>
      <c r="CU56" s="515"/>
      <c r="CV56" s="513">
        <f t="shared" si="21"/>
        <v>11910</v>
      </c>
      <c r="CW56" s="514"/>
      <c r="CX56" s="514"/>
      <c r="CY56" s="514"/>
      <c r="CZ56" s="514"/>
      <c r="DA56" s="514"/>
      <c r="DB56" s="514"/>
      <c r="DC56" s="514"/>
      <c r="DD56" s="514"/>
      <c r="DE56" s="514"/>
      <c r="DF56" s="514"/>
      <c r="DG56" s="514"/>
      <c r="DH56" s="514"/>
      <c r="DI56" s="514"/>
      <c r="DJ56" s="514"/>
      <c r="DK56" s="514"/>
      <c r="DL56" s="514"/>
      <c r="DM56" s="515"/>
      <c r="DN56" s="470">
        <f t="shared" si="8"/>
        <v>15393.6</v>
      </c>
      <c r="DO56" s="471"/>
      <c r="DP56" s="471"/>
      <c r="DQ56" s="471"/>
      <c r="DR56" s="471"/>
      <c r="DS56" s="471"/>
      <c r="DT56" s="471"/>
      <c r="DU56" s="471"/>
      <c r="DV56" s="471"/>
      <c r="DW56" s="471"/>
      <c r="DX56" s="471"/>
      <c r="DY56" s="471"/>
      <c r="DZ56" s="471"/>
      <c r="EA56" s="471"/>
      <c r="EB56" s="471"/>
      <c r="EC56" s="472"/>
      <c r="ED56" s="470">
        <f t="shared" si="9"/>
        <v>9621</v>
      </c>
      <c r="EE56" s="471"/>
      <c r="EF56" s="471"/>
      <c r="EG56" s="471"/>
      <c r="EH56" s="471"/>
      <c r="EI56" s="471"/>
      <c r="EJ56" s="471"/>
      <c r="EK56" s="471"/>
      <c r="EL56" s="471"/>
      <c r="EM56" s="471"/>
      <c r="EN56" s="471"/>
      <c r="EO56" s="471"/>
      <c r="EP56" s="471"/>
      <c r="EQ56" s="471"/>
      <c r="ER56" s="471"/>
      <c r="ES56" s="472"/>
      <c r="ET56" s="470">
        <f t="shared" si="10"/>
        <v>2124316.7999999998</v>
      </c>
      <c r="EU56" s="471"/>
      <c r="EV56" s="471"/>
      <c r="EW56" s="471"/>
      <c r="EX56" s="471"/>
      <c r="EY56" s="471"/>
      <c r="EZ56" s="471"/>
      <c r="FA56" s="471"/>
      <c r="FB56" s="471"/>
      <c r="FC56" s="471"/>
      <c r="FD56" s="471"/>
      <c r="FE56" s="471"/>
      <c r="FF56" s="471"/>
      <c r="FG56" s="471"/>
      <c r="FH56" s="471"/>
      <c r="FI56" s="471"/>
      <c r="FJ56" s="472"/>
    </row>
    <row r="57" spans="1:166" s="13" customFormat="1" ht="14.25" customHeight="1" x14ac:dyDescent="0.3">
      <c r="A57" s="516"/>
      <c r="B57" s="516"/>
      <c r="C57" s="516"/>
      <c r="D57" s="516"/>
      <c r="E57" s="516"/>
      <c r="F57" s="517"/>
      <c r="G57" s="510" t="s">
        <v>465</v>
      </c>
      <c r="H57" s="511"/>
      <c r="I57" s="511"/>
      <c r="J57" s="511"/>
      <c r="K57" s="511"/>
      <c r="L57" s="511"/>
      <c r="M57" s="511"/>
      <c r="N57" s="511"/>
      <c r="O57" s="511"/>
      <c r="P57" s="511"/>
      <c r="Q57" s="511"/>
      <c r="R57" s="511"/>
      <c r="S57" s="511"/>
      <c r="T57" s="511"/>
      <c r="U57" s="511"/>
      <c r="V57" s="511"/>
      <c r="W57" s="511"/>
      <c r="X57" s="511"/>
      <c r="Y57" s="511"/>
      <c r="Z57" s="511"/>
      <c r="AA57" s="511"/>
      <c r="AB57" s="511"/>
      <c r="AC57" s="512"/>
      <c r="AD57" s="513">
        <v>3</v>
      </c>
      <c r="AE57" s="514"/>
      <c r="AF57" s="514"/>
      <c r="AG57" s="514"/>
      <c r="AH57" s="514"/>
      <c r="AI57" s="514"/>
      <c r="AJ57" s="514"/>
      <c r="AK57" s="514"/>
      <c r="AL57" s="514"/>
      <c r="AM57" s="514"/>
      <c r="AN57" s="514"/>
      <c r="AO57" s="514"/>
      <c r="AP57" s="514"/>
      <c r="AQ57" s="514"/>
      <c r="AR57" s="514"/>
      <c r="AS57" s="515"/>
      <c r="AT57" s="513">
        <f t="shared" si="6"/>
        <v>19242</v>
      </c>
      <c r="AU57" s="514"/>
      <c r="AV57" s="514"/>
      <c r="AW57" s="514"/>
      <c r="AX57" s="514"/>
      <c r="AY57" s="514"/>
      <c r="AZ57" s="514"/>
      <c r="BA57" s="514"/>
      <c r="BB57" s="514"/>
      <c r="BC57" s="514"/>
      <c r="BD57" s="514"/>
      <c r="BE57" s="514"/>
      <c r="BF57" s="514"/>
      <c r="BG57" s="514"/>
      <c r="BH57" s="514"/>
      <c r="BI57" s="514"/>
      <c r="BJ57" s="515"/>
      <c r="BK57" s="513">
        <v>7332</v>
      </c>
      <c r="BL57" s="514"/>
      <c r="BM57" s="514"/>
      <c r="BN57" s="514"/>
      <c r="BO57" s="514"/>
      <c r="BP57" s="514"/>
      <c r="BQ57" s="514"/>
      <c r="BR57" s="514"/>
      <c r="BS57" s="514"/>
      <c r="BT57" s="514"/>
      <c r="BU57" s="514"/>
      <c r="BV57" s="514"/>
      <c r="BW57" s="514"/>
      <c r="BX57" s="514"/>
      <c r="BY57" s="514"/>
      <c r="BZ57" s="514"/>
      <c r="CA57" s="514"/>
      <c r="CB57" s="515"/>
      <c r="CC57" s="513"/>
      <c r="CD57" s="514"/>
      <c r="CE57" s="514"/>
      <c r="CF57" s="514"/>
      <c r="CG57" s="514"/>
      <c r="CH57" s="514"/>
      <c r="CI57" s="514"/>
      <c r="CJ57" s="514"/>
      <c r="CK57" s="514"/>
      <c r="CL57" s="514"/>
      <c r="CM57" s="514"/>
      <c r="CN57" s="514"/>
      <c r="CO57" s="514"/>
      <c r="CP57" s="514"/>
      <c r="CQ57" s="514"/>
      <c r="CR57" s="514"/>
      <c r="CS57" s="514"/>
      <c r="CT57" s="514"/>
      <c r="CU57" s="515"/>
      <c r="CV57" s="513">
        <f t="shared" si="21"/>
        <v>11910</v>
      </c>
      <c r="CW57" s="514"/>
      <c r="CX57" s="514"/>
      <c r="CY57" s="514"/>
      <c r="CZ57" s="514"/>
      <c r="DA57" s="514"/>
      <c r="DB57" s="514"/>
      <c r="DC57" s="514"/>
      <c r="DD57" s="514"/>
      <c r="DE57" s="514"/>
      <c r="DF57" s="514"/>
      <c r="DG57" s="514"/>
      <c r="DH57" s="514"/>
      <c r="DI57" s="514"/>
      <c r="DJ57" s="514"/>
      <c r="DK57" s="514"/>
      <c r="DL57" s="514"/>
      <c r="DM57" s="515"/>
      <c r="DN57" s="470">
        <f t="shared" si="8"/>
        <v>15393.6</v>
      </c>
      <c r="DO57" s="471"/>
      <c r="DP57" s="471"/>
      <c r="DQ57" s="471"/>
      <c r="DR57" s="471"/>
      <c r="DS57" s="471"/>
      <c r="DT57" s="471"/>
      <c r="DU57" s="471"/>
      <c r="DV57" s="471"/>
      <c r="DW57" s="471"/>
      <c r="DX57" s="471"/>
      <c r="DY57" s="471"/>
      <c r="DZ57" s="471"/>
      <c r="EA57" s="471"/>
      <c r="EB57" s="471"/>
      <c r="EC57" s="472"/>
      <c r="ED57" s="470">
        <f>AT57*0.3</f>
        <v>5772.5999999999995</v>
      </c>
      <c r="EE57" s="471"/>
      <c r="EF57" s="471"/>
      <c r="EG57" s="471"/>
      <c r="EH57" s="471"/>
      <c r="EI57" s="471"/>
      <c r="EJ57" s="471"/>
      <c r="EK57" s="471"/>
      <c r="EL57" s="471"/>
      <c r="EM57" s="471"/>
      <c r="EN57" s="471"/>
      <c r="EO57" s="471"/>
      <c r="EP57" s="471"/>
      <c r="EQ57" s="471"/>
      <c r="ER57" s="471"/>
      <c r="ES57" s="472"/>
      <c r="ET57" s="470">
        <f t="shared" si="10"/>
        <v>1593237.5999999999</v>
      </c>
      <c r="EU57" s="471"/>
      <c r="EV57" s="471"/>
      <c r="EW57" s="471"/>
      <c r="EX57" s="471"/>
      <c r="EY57" s="471"/>
      <c r="EZ57" s="471"/>
      <c r="FA57" s="471"/>
      <c r="FB57" s="471"/>
      <c r="FC57" s="471"/>
      <c r="FD57" s="471"/>
      <c r="FE57" s="471"/>
      <c r="FF57" s="471"/>
      <c r="FG57" s="471"/>
      <c r="FH57" s="471"/>
      <c r="FI57" s="471"/>
      <c r="FJ57" s="472"/>
    </row>
    <row r="58" spans="1:166" s="13" customFormat="1" ht="14.25" customHeight="1" x14ac:dyDescent="0.3">
      <c r="A58" s="516"/>
      <c r="B58" s="516"/>
      <c r="C58" s="516"/>
      <c r="D58" s="516"/>
      <c r="E58" s="516"/>
      <c r="F58" s="517"/>
      <c r="G58" s="518" t="s">
        <v>466</v>
      </c>
      <c r="H58" s="519"/>
      <c r="I58" s="519"/>
      <c r="J58" s="519"/>
      <c r="K58" s="519"/>
      <c r="L58" s="519"/>
      <c r="M58" s="519"/>
      <c r="N58" s="519"/>
      <c r="O58" s="519"/>
      <c r="P58" s="519"/>
      <c r="Q58" s="519"/>
      <c r="R58" s="519"/>
      <c r="S58" s="519"/>
      <c r="T58" s="519"/>
      <c r="U58" s="519"/>
      <c r="V58" s="519"/>
      <c r="W58" s="519"/>
      <c r="X58" s="519"/>
      <c r="Y58" s="519"/>
      <c r="Z58" s="519"/>
      <c r="AA58" s="519"/>
      <c r="AB58" s="519"/>
      <c r="AC58" s="520"/>
      <c r="AD58" s="513">
        <v>1</v>
      </c>
      <c r="AE58" s="514"/>
      <c r="AF58" s="514"/>
      <c r="AG58" s="514"/>
      <c r="AH58" s="514"/>
      <c r="AI58" s="514"/>
      <c r="AJ58" s="514"/>
      <c r="AK58" s="514"/>
      <c r="AL58" s="514"/>
      <c r="AM58" s="514"/>
      <c r="AN58" s="514"/>
      <c r="AO58" s="514"/>
      <c r="AP58" s="514"/>
      <c r="AQ58" s="514"/>
      <c r="AR58" s="514"/>
      <c r="AS58" s="515"/>
      <c r="AT58" s="513">
        <f t="shared" si="6"/>
        <v>19242</v>
      </c>
      <c r="AU58" s="514"/>
      <c r="AV58" s="514"/>
      <c r="AW58" s="514"/>
      <c r="AX58" s="514"/>
      <c r="AY58" s="514"/>
      <c r="AZ58" s="514"/>
      <c r="BA58" s="514"/>
      <c r="BB58" s="514"/>
      <c r="BC58" s="514"/>
      <c r="BD58" s="514"/>
      <c r="BE58" s="514"/>
      <c r="BF58" s="514"/>
      <c r="BG58" s="514"/>
      <c r="BH58" s="514"/>
      <c r="BI58" s="514"/>
      <c r="BJ58" s="515"/>
      <c r="BK58" s="513">
        <v>7332</v>
      </c>
      <c r="BL58" s="514"/>
      <c r="BM58" s="514"/>
      <c r="BN58" s="514"/>
      <c r="BO58" s="514"/>
      <c r="BP58" s="514"/>
      <c r="BQ58" s="514"/>
      <c r="BR58" s="514"/>
      <c r="BS58" s="514"/>
      <c r="BT58" s="514"/>
      <c r="BU58" s="514"/>
      <c r="BV58" s="514"/>
      <c r="BW58" s="514"/>
      <c r="BX58" s="514"/>
      <c r="BY58" s="514"/>
      <c r="BZ58" s="514"/>
      <c r="CA58" s="514"/>
      <c r="CB58" s="515"/>
      <c r="CC58" s="513"/>
      <c r="CD58" s="514"/>
      <c r="CE58" s="514"/>
      <c r="CF58" s="514"/>
      <c r="CG58" s="514"/>
      <c r="CH58" s="514"/>
      <c r="CI58" s="514"/>
      <c r="CJ58" s="514"/>
      <c r="CK58" s="514"/>
      <c r="CL58" s="514"/>
      <c r="CM58" s="514"/>
      <c r="CN58" s="514"/>
      <c r="CO58" s="514"/>
      <c r="CP58" s="514"/>
      <c r="CQ58" s="514"/>
      <c r="CR58" s="514"/>
      <c r="CS58" s="514"/>
      <c r="CT58" s="514"/>
      <c r="CU58" s="515"/>
      <c r="CV58" s="513">
        <f t="shared" si="21"/>
        <v>11910</v>
      </c>
      <c r="CW58" s="514"/>
      <c r="CX58" s="514"/>
      <c r="CY58" s="514"/>
      <c r="CZ58" s="514"/>
      <c r="DA58" s="514"/>
      <c r="DB58" s="514"/>
      <c r="DC58" s="514"/>
      <c r="DD58" s="514"/>
      <c r="DE58" s="514"/>
      <c r="DF58" s="514"/>
      <c r="DG58" s="514"/>
      <c r="DH58" s="514"/>
      <c r="DI58" s="514"/>
      <c r="DJ58" s="514"/>
      <c r="DK58" s="514"/>
      <c r="DL58" s="514"/>
      <c r="DM58" s="515"/>
      <c r="DN58" s="470">
        <f t="shared" si="8"/>
        <v>15393.6</v>
      </c>
      <c r="DO58" s="471"/>
      <c r="DP58" s="471"/>
      <c r="DQ58" s="471"/>
      <c r="DR58" s="471"/>
      <c r="DS58" s="471"/>
      <c r="DT58" s="471"/>
      <c r="DU58" s="471"/>
      <c r="DV58" s="471"/>
      <c r="DW58" s="471"/>
      <c r="DX58" s="471"/>
      <c r="DY58" s="471"/>
      <c r="DZ58" s="471"/>
      <c r="EA58" s="471"/>
      <c r="EB58" s="471"/>
      <c r="EC58" s="472"/>
      <c r="ED58" s="470">
        <f>AT58*0.5</f>
        <v>9621</v>
      </c>
      <c r="EE58" s="471"/>
      <c r="EF58" s="471"/>
      <c r="EG58" s="471"/>
      <c r="EH58" s="471"/>
      <c r="EI58" s="471"/>
      <c r="EJ58" s="471"/>
      <c r="EK58" s="471"/>
      <c r="EL58" s="471"/>
      <c r="EM58" s="471"/>
      <c r="EN58" s="471"/>
      <c r="EO58" s="471"/>
      <c r="EP58" s="471"/>
      <c r="EQ58" s="471"/>
      <c r="ER58" s="471"/>
      <c r="ES58" s="472"/>
      <c r="ET58" s="470">
        <f t="shared" si="10"/>
        <v>531079.19999999995</v>
      </c>
      <c r="EU58" s="471"/>
      <c r="EV58" s="471"/>
      <c r="EW58" s="471"/>
      <c r="EX58" s="471"/>
      <c r="EY58" s="471"/>
      <c r="EZ58" s="471"/>
      <c r="FA58" s="471"/>
      <c r="FB58" s="471"/>
      <c r="FC58" s="471"/>
      <c r="FD58" s="471"/>
      <c r="FE58" s="471"/>
      <c r="FF58" s="471"/>
      <c r="FG58" s="471"/>
      <c r="FH58" s="471"/>
      <c r="FI58" s="471"/>
      <c r="FJ58" s="472"/>
    </row>
    <row r="59" spans="1:166" s="13" customFormat="1" x14ac:dyDescent="0.3">
      <c r="A59" s="536"/>
      <c r="B59" s="537"/>
      <c r="C59" s="537"/>
      <c r="D59" s="537"/>
      <c r="E59" s="537"/>
      <c r="F59" s="538"/>
      <c r="G59" s="510" t="s">
        <v>467</v>
      </c>
      <c r="H59" s="511"/>
      <c r="I59" s="511"/>
      <c r="J59" s="511"/>
      <c r="K59" s="511"/>
      <c r="L59" s="511"/>
      <c r="M59" s="511"/>
      <c r="N59" s="511"/>
      <c r="O59" s="511"/>
      <c r="P59" s="511"/>
      <c r="Q59" s="511"/>
      <c r="R59" s="511"/>
      <c r="S59" s="511"/>
      <c r="T59" s="511"/>
      <c r="U59" s="511"/>
      <c r="V59" s="511"/>
      <c r="W59" s="511"/>
      <c r="X59" s="511"/>
      <c r="Y59" s="511"/>
      <c r="Z59" s="511"/>
      <c r="AA59" s="511"/>
      <c r="AB59" s="511"/>
      <c r="AC59" s="512"/>
      <c r="AD59" s="534">
        <v>1</v>
      </c>
      <c r="AE59" s="516"/>
      <c r="AF59" s="516"/>
      <c r="AG59" s="516"/>
      <c r="AH59" s="516"/>
      <c r="AI59" s="516"/>
      <c r="AJ59" s="516"/>
      <c r="AK59" s="516"/>
      <c r="AL59" s="516"/>
      <c r="AM59" s="516"/>
      <c r="AN59" s="516"/>
      <c r="AO59" s="516"/>
      <c r="AP59" s="516"/>
      <c r="AQ59" s="516"/>
      <c r="AR59" s="516"/>
      <c r="AS59" s="517"/>
      <c r="AT59" s="534">
        <f t="shared" si="6"/>
        <v>19242</v>
      </c>
      <c r="AU59" s="516"/>
      <c r="AV59" s="516"/>
      <c r="AW59" s="516"/>
      <c r="AX59" s="516"/>
      <c r="AY59" s="516"/>
      <c r="AZ59" s="516"/>
      <c r="BA59" s="516"/>
      <c r="BB59" s="516"/>
      <c r="BC59" s="516"/>
      <c r="BD59" s="516"/>
      <c r="BE59" s="516"/>
      <c r="BF59" s="516"/>
      <c r="BG59" s="516"/>
      <c r="BH59" s="516"/>
      <c r="BI59" s="516"/>
      <c r="BJ59" s="517"/>
      <c r="BK59" s="534">
        <v>8423</v>
      </c>
      <c r="BL59" s="516"/>
      <c r="BM59" s="516"/>
      <c r="BN59" s="516"/>
      <c r="BO59" s="516"/>
      <c r="BP59" s="516"/>
      <c r="BQ59" s="516"/>
      <c r="BR59" s="516"/>
      <c r="BS59" s="516"/>
      <c r="BT59" s="516"/>
      <c r="BU59" s="516"/>
      <c r="BV59" s="516"/>
      <c r="BW59" s="516"/>
      <c r="BX59" s="516"/>
      <c r="BY59" s="516"/>
      <c r="BZ59" s="516"/>
      <c r="CA59" s="516"/>
      <c r="CB59" s="517"/>
      <c r="CC59" s="535"/>
      <c r="CD59" s="535"/>
      <c r="CE59" s="535"/>
      <c r="CF59" s="535"/>
      <c r="CG59" s="535"/>
      <c r="CH59" s="535"/>
      <c r="CI59" s="535"/>
      <c r="CJ59" s="535"/>
      <c r="CK59" s="535"/>
      <c r="CL59" s="535"/>
      <c r="CM59" s="535"/>
      <c r="CN59" s="535"/>
      <c r="CO59" s="535"/>
      <c r="CP59" s="535"/>
      <c r="CQ59" s="535"/>
      <c r="CR59" s="535"/>
      <c r="CS59" s="535"/>
      <c r="CT59" s="535"/>
      <c r="CU59" s="535"/>
      <c r="CV59" s="534">
        <f t="shared" si="21"/>
        <v>10819</v>
      </c>
      <c r="CW59" s="516"/>
      <c r="CX59" s="516"/>
      <c r="CY59" s="516"/>
      <c r="CZ59" s="516"/>
      <c r="DA59" s="516"/>
      <c r="DB59" s="516"/>
      <c r="DC59" s="516"/>
      <c r="DD59" s="516"/>
      <c r="DE59" s="516"/>
      <c r="DF59" s="516"/>
      <c r="DG59" s="516"/>
      <c r="DH59" s="516"/>
      <c r="DI59" s="516"/>
      <c r="DJ59" s="516"/>
      <c r="DK59" s="516"/>
      <c r="DL59" s="516"/>
      <c r="DM59" s="517"/>
      <c r="DN59" s="530">
        <f t="shared" si="8"/>
        <v>15393.6</v>
      </c>
      <c r="DO59" s="531"/>
      <c r="DP59" s="531"/>
      <c r="DQ59" s="531"/>
      <c r="DR59" s="531"/>
      <c r="DS59" s="531"/>
      <c r="DT59" s="531"/>
      <c r="DU59" s="531"/>
      <c r="DV59" s="531"/>
      <c r="DW59" s="531"/>
      <c r="DX59" s="531"/>
      <c r="DY59" s="531"/>
      <c r="DZ59" s="531"/>
      <c r="EA59" s="531"/>
      <c r="EB59" s="531"/>
      <c r="EC59" s="532"/>
      <c r="ED59" s="530">
        <f>AT59*0.5</f>
        <v>9621</v>
      </c>
      <c r="EE59" s="531"/>
      <c r="EF59" s="531"/>
      <c r="EG59" s="531"/>
      <c r="EH59" s="531"/>
      <c r="EI59" s="531"/>
      <c r="EJ59" s="531"/>
      <c r="EK59" s="531"/>
      <c r="EL59" s="531"/>
      <c r="EM59" s="531"/>
      <c r="EN59" s="531"/>
      <c r="EO59" s="531"/>
      <c r="EP59" s="531"/>
      <c r="EQ59" s="531"/>
      <c r="ER59" s="531"/>
      <c r="ES59" s="532"/>
      <c r="ET59" s="530">
        <f t="shared" si="10"/>
        <v>531079.19999999995</v>
      </c>
      <c r="EU59" s="531"/>
      <c r="EV59" s="531"/>
      <c r="EW59" s="531"/>
      <c r="EX59" s="531"/>
      <c r="EY59" s="531"/>
      <c r="EZ59" s="531"/>
      <c r="FA59" s="531"/>
      <c r="FB59" s="531"/>
      <c r="FC59" s="531"/>
      <c r="FD59" s="531"/>
      <c r="FE59" s="531"/>
      <c r="FF59" s="531"/>
      <c r="FG59" s="531"/>
      <c r="FH59" s="531"/>
      <c r="FI59" s="531"/>
      <c r="FJ59" s="532"/>
    </row>
    <row r="60" spans="1:166" s="13" customFormat="1" ht="27.75" customHeight="1" x14ac:dyDescent="0.3">
      <c r="A60" s="562" t="s">
        <v>221</v>
      </c>
      <c r="B60" s="563"/>
      <c r="C60" s="563"/>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4"/>
      <c r="AD60" s="530">
        <v>62</v>
      </c>
      <c r="AE60" s="531"/>
      <c r="AF60" s="531"/>
      <c r="AG60" s="531"/>
      <c r="AH60" s="531"/>
      <c r="AI60" s="531"/>
      <c r="AJ60" s="531"/>
      <c r="AK60" s="531"/>
      <c r="AL60" s="531"/>
      <c r="AM60" s="531"/>
      <c r="AN60" s="531"/>
      <c r="AO60" s="531"/>
      <c r="AP60" s="531"/>
      <c r="AQ60" s="531"/>
      <c r="AR60" s="531"/>
      <c r="AS60" s="532"/>
      <c r="AT60" s="530">
        <f>SUM(AT30:AT59)</f>
        <v>632258.70000000007</v>
      </c>
      <c r="AU60" s="531"/>
      <c r="AV60" s="531"/>
      <c r="AW60" s="531"/>
      <c r="AX60" s="531"/>
      <c r="AY60" s="531"/>
      <c r="AZ60" s="531"/>
      <c r="BA60" s="531"/>
      <c r="BB60" s="531"/>
      <c r="BC60" s="531"/>
      <c r="BD60" s="531"/>
      <c r="BE60" s="531"/>
      <c r="BF60" s="531"/>
      <c r="BG60" s="531"/>
      <c r="BH60" s="531"/>
      <c r="BI60" s="531"/>
      <c r="BJ60" s="532"/>
      <c r="BK60" s="530">
        <f>SUM(BK30:BK59)</f>
        <v>425881</v>
      </c>
      <c r="BL60" s="531"/>
      <c r="BM60" s="531"/>
      <c r="BN60" s="531"/>
      <c r="BO60" s="531"/>
      <c r="BP60" s="531"/>
      <c r="BQ60" s="531"/>
      <c r="BR60" s="531"/>
      <c r="BS60" s="531"/>
      <c r="BT60" s="531"/>
      <c r="BU60" s="531"/>
      <c r="BV60" s="531"/>
      <c r="BW60" s="531"/>
      <c r="BX60" s="531"/>
      <c r="BY60" s="531"/>
      <c r="BZ60" s="531"/>
      <c r="CA60" s="531"/>
      <c r="CB60" s="532"/>
      <c r="CC60" s="533"/>
      <c r="CD60" s="533"/>
      <c r="CE60" s="533"/>
      <c r="CF60" s="533"/>
      <c r="CG60" s="533"/>
      <c r="CH60" s="533"/>
      <c r="CI60" s="533"/>
      <c r="CJ60" s="533"/>
      <c r="CK60" s="533"/>
      <c r="CL60" s="533"/>
      <c r="CM60" s="533"/>
      <c r="CN60" s="533"/>
      <c r="CO60" s="533"/>
      <c r="CP60" s="533"/>
      <c r="CQ60" s="533"/>
      <c r="CR60" s="533"/>
      <c r="CS60" s="533"/>
      <c r="CT60" s="533"/>
      <c r="CU60" s="533"/>
      <c r="CV60" s="530">
        <f>SUM(CV30:CV59)</f>
        <v>206377.69999999998</v>
      </c>
      <c r="CW60" s="531"/>
      <c r="CX60" s="531"/>
      <c r="CY60" s="531"/>
      <c r="CZ60" s="531"/>
      <c r="DA60" s="531"/>
      <c r="DB60" s="531"/>
      <c r="DC60" s="531"/>
      <c r="DD60" s="531"/>
      <c r="DE60" s="531"/>
      <c r="DF60" s="531"/>
      <c r="DG60" s="531"/>
      <c r="DH60" s="531"/>
      <c r="DI60" s="531"/>
      <c r="DJ60" s="531"/>
      <c r="DK60" s="531"/>
      <c r="DL60" s="531"/>
      <c r="DM60" s="532"/>
      <c r="DN60" s="530">
        <f t="shared" ref="DN60" si="25">AT60*0.8</f>
        <v>505806.96000000008</v>
      </c>
      <c r="DO60" s="531"/>
      <c r="DP60" s="531"/>
      <c r="DQ60" s="531"/>
      <c r="DR60" s="531"/>
      <c r="DS60" s="531"/>
      <c r="DT60" s="531"/>
      <c r="DU60" s="531"/>
      <c r="DV60" s="531"/>
      <c r="DW60" s="531"/>
      <c r="DX60" s="531"/>
      <c r="DY60" s="531"/>
      <c r="DZ60" s="531"/>
      <c r="EA60" s="531"/>
      <c r="EB60" s="531"/>
      <c r="EC60" s="532"/>
      <c r="ED60" s="530">
        <f>AT60*0.5</f>
        <v>316129.35000000003</v>
      </c>
      <c r="EE60" s="531"/>
      <c r="EF60" s="531"/>
      <c r="EG60" s="531"/>
      <c r="EH60" s="531"/>
      <c r="EI60" s="531"/>
      <c r="EJ60" s="531"/>
      <c r="EK60" s="531"/>
      <c r="EL60" s="531"/>
      <c r="EM60" s="531"/>
      <c r="EN60" s="531"/>
      <c r="EO60" s="531"/>
      <c r="EP60" s="531"/>
      <c r="EQ60" s="531"/>
      <c r="ER60" s="531"/>
      <c r="ES60" s="532"/>
      <c r="ET60" s="565">
        <f>SUM(ET30:FJ59)</f>
        <v>37118222.940000005</v>
      </c>
      <c r="EU60" s="566"/>
      <c r="EV60" s="566"/>
      <c r="EW60" s="566"/>
      <c r="EX60" s="566"/>
      <c r="EY60" s="566"/>
      <c r="EZ60" s="566"/>
      <c r="FA60" s="566"/>
      <c r="FB60" s="566"/>
      <c r="FC60" s="566"/>
      <c r="FD60" s="566"/>
      <c r="FE60" s="566"/>
      <c r="FF60" s="566"/>
      <c r="FG60" s="566"/>
      <c r="FH60" s="566"/>
      <c r="FI60" s="566"/>
      <c r="FJ60" s="567"/>
    </row>
    <row r="61" spans="1:166" s="13" customFormat="1" ht="14.25" customHeight="1" x14ac:dyDescent="0.3">
      <c r="A61" s="527" t="s">
        <v>223</v>
      </c>
      <c r="B61" s="528"/>
      <c r="C61" s="528"/>
      <c r="D61" s="528"/>
      <c r="E61" s="528"/>
      <c r="F61" s="528"/>
      <c r="G61" s="528"/>
      <c r="H61" s="528"/>
      <c r="I61" s="528"/>
      <c r="J61" s="528"/>
      <c r="K61" s="528"/>
      <c r="L61" s="528"/>
      <c r="M61" s="528"/>
      <c r="N61" s="528"/>
      <c r="O61" s="528"/>
      <c r="P61" s="528"/>
      <c r="Q61" s="528"/>
      <c r="R61" s="528"/>
      <c r="S61" s="528"/>
      <c r="T61" s="528"/>
      <c r="U61" s="528"/>
      <c r="V61" s="528"/>
      <c r="W61" s="528"/>
      <c r="X61" s="528"/>
      <c r="Y61" s="528"/>
      <c r="Z61" s="528"/>
      <c r="AA61" s="528"/>
      <c r="AB61" s="528"/>
      <c r="AC61" s="528"/>
      <c r="AD61" s="528"/>
      <c r="AE61" s="528"/>
      <c r="AF61" s="528"/>
      <c r="AG61" s="528"/>
      <c r="AH61" s="528"/>
      <c r="AI61" s="528"/>
      <c r="AJ61" s="528"/>
      <c r="AK61" s="528"/>
      <c r="AL61" s="528"/>
      <c r="AM61" s="528"/>
      <c r="AN61" s="528"/>
      <c r="AO61" s="528"/>
      <c r="AP61" s="528"/>
      <c r="AQ61" s="528"/>
      <c r="AR61" s="528"/>
      <c r="AS61" s="528"/>
      <c r="AT61" s="528"/>
      <c r="AU61" s="528"/>
      <c r="AV61" s="528"/>
      <c r="AW61" s="528"/>
      <c r="AX61" s="528"/>
      <c r="AY61" s="528"/>
      <c r="AZ61" s="528"/>
      <c r="BA61" s="528"/>
      <c r="BB61" s="528"/>
      <c r="BC61" s="528"/>
      <c r="BD61" s="528"/>
      <c r="BE61" s="528"/>
      <c r="BF61" s="528"/>
      <c r="BG61" s="528"/>
      <c r="BH61" s="528"/>
      <c r="BI61" s="528"/>
      <c r="BJ61" s="528"/>
      <c r="BK61" s="528"/>
      <c r="BL61" s="528"/>
      <c r="BM61" s="528"/>
      <c r="BN61" s="528"/>
      <c r="BO61" s="528"/>
      <c r="BP61" s="528"/>
      <c r="BQ61" s="528"/>
      <c r="BR61" s="528"/>
      <c r="BS61" s="528"/>
      <c r="BT61" s="528"/>
      <c r="BU61" s="528"/>
      <c r="BV61" s="528"/>
      <c r="BW61" s="528"/>
      <c r="BX61" s="528"/>
      <c r="BY61" s="528"/>
      <c r="BZ61" s="528"/>
      <c r="CA61" s="528"/>
      <c r="CB61" s="528"/>
      <c r="CC61" s="528"/>
      <c r="CD61" s="528"/>
      <c r="CE61" s="528"/>
      <c r="CF61" s="528"/>
      <c r="CG61" s="528"/>
      <c r="CH61" s="528"/>
      <c r="CI61" s="528"/>
      <c r="CJ61" s="528"/>
      <c r="CK61" s="528"/>
      <c r="CL61" s="528"/>
      <c r="CM61" s="528"/>
      <c r="CN61" s="528"/>
      <c r="CO61" s="528"/>
      <c r="CP61" s="528"/>
      <c r="CQ61" s="528"/>
      <c r="CR61" s="528"/>
      <c r="CS61" s="528"/>
      <c r="CT61" s="528"/>
      <c r="CU61" s="528"/>
      <c r="CV61" s="528"/>
      <c r="CW61" s="528"/>
      <c r="CX61" s="528"/>
      <c r="CY61" s="528"/>
      <c r="CZ61" s="528"/>
      <c r="DA61" s="528"/>
      <c r="DB61" s="528"/>
      <c r="DC61" s="528"/>
      <c r="DD61" s="528"/>
      <c r="DE61" s="528"/>
      <c r="DF61" s="528"/>
      <c r="DG61" s="528"/>
      <c r="DH61" s="528"/>
      <c r="DI61" s="528"/>
      <c r="DJ61" s="528"/>
      <c r="DK61" s="528"/>
      <c r="DL61" s="528"/>
      <c r="DM61" s="528"/>
      <c r="DN61" s="528"/>
      <c r="DO61" s="528"/>
      <c r="DP61" s="528"/>
      <c r="DQ61" s="528"/>
      <c r="DR61" s="528"/>
      <c r="DS61" s="528"/>
      <c r="DT61" s="528"/>
      <c r="DU61" s="528"/>
      <c r="DV61" s="528"/>
      <c r="DW61" s="528"/>
      <c r="DX61" s="528"/>
      <c r="DY61" s="528"/>
      <c r="DZ61" s="528"/>
      <c r="EA61" s="528"/>
      <c r="EB61" s="528"/>
      <c r="EC61" s="528"/>
      <c r="ED61" s="528"/>
      <c r="EE61" s="528"/>
      <c r="EF61" s="528"/>
      <c r="EG61" s="528"/>
      <c r="EH61" s="528"/>
      <c r="EI61" s="528"/>
      <c r="EJ61" s="528"/>
      <c r="EK61" s="528"/>
      <c r="EL61" s="528"/>
      <c r="EM61" s="528"/>
      <c r="EN61" s="528"/>
      <c r="EO61" s="528"/>
      <c r="EP61" s="528"/>
      <c r="EQ61" s="528"/>
      <c r="ER61" s="528"/>
      <c r="ES61" s="528"/>
      <c r="ET61" s="528"/>
      <c r="EU61" s="528"/>
      <c r="EV61" s="528"/>
      <c r="EW61" s="528"/>
      <c r="EX61" s="528"/>
      <c r="EY61" s="528"/>
      <c r="EZ61" s="528"/>
      <c r="FA61" s="528"/>
      <c r="FB61" s="528"/>
      <c r="FC61" s="528"/>
      <c r="FD61" s="528"/>
      <c r="FE61" s="528"/>
      <c r="FF61" s="528"/>
      <c r="FG61" s="528"/>
      <c r="FH61" s="528"/>
      <c r="FI61" s="528"/>
      <c r="FJ61" s="529"/>
    </row>
    <row r="62" spans="1:166" s="13" customFormat="1" ht="14.25" customHeight="1" x14ac:dyDescent="0.3">
      <c r="A62" s="470"/>
      <c r="B62" s="471"/>
      <c r="C62" s="471"/>
      <c r="D62" s="471"/>
      <c r="E62" s="471"/>
      <c r="F62" s="472"/>
      <c r="G62" s="521" t="s">
        <v>438</v>
      </c>
      <c r="H62" s="522"/>
      <c r="I62" s="522"/>
      <c r="J62" s="522"/>
      <c r="K62" s="522"/>
      <c r="L62" s="522"/>
      <c r="M62" s="522"/>
      <c r="N62" s="522"/>
      <c r="O62" s="522"/>
      <c r="P62" s="522"/>
      <c r="Q62" s="522"/>
      <c r="R62" s="522"/>
      <c r="S62" s="522"/>
      <c r="T62" s="522"/>
      <c r="U62" s="522"/>
      <c r="V62" s="522"/>
      <c r="W62" s="522"/>
      <c r="X62" s="522"/>
      <c r="Y62" s="522"/>
      <c r="Z62" s="522"/>
      <c r="AA62" s="522"/>
      <c r="AB62" s="522"/>
      <c r="AC62" s="523"/>
      <c r="AD62" s="470">
        <v>1</v>
      </c>
      <c r="AE62" s="471"/>
      <c r="AF62" s="471"/>
      <c r="AG62" s="471"/>
      <c r="AH62" s="471"/>
      <c r="AI62" s="471"/>
      <c r="AJ62" s="471"/>
      <c r="AK62" s="471"/>
      <c r="AL62" s="471"/>
      <c r="AM62" s="471"/>
      <c r="AN62" s="471"/>
      <c r="AO62" s="471"/>
      <c r="AP62" s="471"/>
      <c r="AQ62" s="471"/>
      <c r="AR62" s="471"/>
      <c r="AS62" s="472"/>
      <c r="AT62" s="470">
        <f>BK62+CC62+CV62</f>
        <v>43846.400000000001</v>
      </c>
      <c r="AU62" s="471"/>
      <c r="AV62" s="471"/>
      <c r="AW62" s="471"/>
      <c r="AX62" s="471"/>
      <c r="AY62" s="471"/>
      <c r="AZ62" s="471"/>
      <c r="BA62" s="471"/>
      <c r="BB62" s="471"/>
      <c r="BC62" s="471"/>
      <c r="BD62" s="471"/>
      <c r="BE62" s="471"/>
      <c r="BF62" s="471"/>
      <c r="BG62" s="471"/>
      <c r="BH62" s="471"/>
      <c r="BI62" s="471"/>
      <c r="BJ62" s="472"/>
      <c r="BK62" s="513">
        <v>33728</v>
      </c>
      <c r="BL62" s="514"/>
      <c r="BM62" s="514"/>
      <c r="BN62" s="514"/>
      <c r="BO62" s="514"/>
      <c r="BP62" s="514"/>
      <c r="BQ62" s="514"/>
      <c r="BR62" s="514"/>
      <c r="BS62" s="514"/>
      <c r="BT62" s="514"/>
      <c r="BU62" s="514"/>
      <c r="BV62" s="514"/>
      <c r="BW62" s="514"/>
      <c r="BX62" s="514"/>
      <c r="BY62" s="514"/>
      <c r="BZ62" s="514"/>
      <c r="CA62" s="514"/>
      <c r="CB62" s="515"/>
      <c r="CC62" s="470"/>
      <c r="CD62" s="471"/>
      <c r="CE62" s="471"/>
      <c r="CF62" s="471"/>
      <c r="CG62" s="471"/>
      <c r="CH62" s="471"/>
      <c r="CI62" s="471"/>
      <c r="CJ62" s="471"/>
      <c r="CK62" s="471"/>
      <c r="CL62" s="471"/>
      <c r="CM62" s="471"/>
      <c r="CN62" s="471"/>
      <c r="CO62" s="471"/>
      <c r="CP62" s="471"/>
      <c r="CQ62" s="471"/>
      <c r="CR62" s="471"/>
      <c r="CS62" s="471"/>
      <c r="CT62" s="471"/>
      <c r="CU62" s="472"/>
      <c r="CV62" s="470">
        <f>BK62*0.3</f>
        <v>10118.4</v>
      </c>
      <c r="CW62" s="471"/>
      <c r="CX62" s="471"/>
      <c r="CY62" s="471"/>
      <c r="CZ62" s="471"/>
      <c r="DA62" s="471"/>
      <c r="DB62" s="471"/>
      <c r="DC62" s="471"/>
      <c r="DD62" s="471"/>
      <c r="DE62" s="471"/>
      <c r="DF62" s="471"/>
      <c r="DG62" s="471"/>
      <c r="DH62" s="471"/>
      <c r="DI62" s="471"/>
      <c r="DJ62" s="471"/>
      <c r="DK62" s="471"/>
      <c r="DL62" s="471"/>
      <c r="DM62" s="472"/>
      <c r="DN62" s="470">
        <f t="shared" ref="DN62:DN67" si="26">AT62*0.8</f>
        <v>35077.120000000003</v>
      </c>
      <c r="DO62" s="471"/>
      <c r="DP62" s="471"/>
      <c r="DQ62" s="471"/>
      <c r="DR62" s="471"/>
      <c r="DS62" s="471"/>
      <c r="DT62" s="471"/>
      <c r="DU62" s="471"/>
      <c r="DV62" s="471"/>
      <c r="DW62" s="471"/>
      <c r="DX62" s="471"/>
      <c r="DY62" s="471"/>
      <c r="DZ62" s="471"/>
      <c r="EA62" s="471"/>
      <c r="EB62" s="471"/>
      <c r="EC62" s="472"/>
      <c r="ED62" s="470">
        <f t="shared" ref="ED62:ED67" si="27">AT62*0.5</f>
        <v>21923.200000000001</v>
      </c>
      <c r="EE62" s="471"/>
      <c r="EF62" s="471"/>
      <c r="EG62" s="471"/>
      <c r="EH62" s="471"/>
      <c r="EI62" s="471"/>
      <c r="EJ62" s="471"/>
      <c r="EK62" s="471"/>
      <c r="EL62" s="471"/>
      <c r="EM62" s="471"/>
      <c r="EN62" s="471"/>
      <c r="EO62" s="471"/>
      <c r="EP62" s="471"/>
      <c r="EQ62" s="471"/>
      <c r="ER62" s="471"/>
      <c r="ES62" s="472"/>
      <c r="ET62" s="470">
        <f>AT62*2.3*12*AD62</f>
        <v>1210160.6400000001</v>
      </c>
      <c r="EU62" s="471"/>
      <c r="EV62" s="471"/>
      <c r="EW62" s="471"/>
      <c r="EX62" s="471"/>
      <c r="EY62" s="471"/>
      <c r="EZ62" s="471"/>
      <c r="FA62" s="471"/>
      <c r="FB62" s="471"/>
      <c r="FC62" s="471"/>
      <c r="FD62" s="471"/>
      <c r="FE62" s="471"/>
      <c r="FF62" s="471"/>
      <c r="FG62" s="471"/>
      <c r="FH62" s="471"/>
      <c r="FI62" s="471"/>
      <c r="FJ62" s="472"/>
    </row>
    <row r="63" spans="1:166" s="13" customFormat="1" ht="14.25" customHeight="1" x14ac:dyDescent="0.3">
      <c r="A63" s="470"/>
      <c r="B63" s="471"/>
      <c r="C63" s="471"/>
      <c r="D63" s="471"/>
      <c r="E63" s="471"/>
      <c r="F63" s="472"/>
      <c r="G63" s="521" t="s">
        <v>439</v>
      </c>
      <c r="H63" s="522"/>
      <c r="I63" s="522"/>
      <c r="J63" s="522"/>
      <c r="K63" s="522"/>
      <c r="L63" s="522"/>
      <c r="M63" s="522"/>
      <c r="N63" s="522"/>
      <c r="O63" s="522"/>
      <c r="P63" s="522"/>
      <c r="Q63" s="522"/>
      <c r="R63" s="522"/>
      <c r="S63" s="522"/>
      <c r="T63" s="522"/>
      <c r="U63" s="522"/>
      <c r="V63" s="522"/>
      <c r="W63" s="522"/>
      <c r="X63" s="522"/>
      <c r="Y63" s="522"/>
      <c r="Z63" s="522"/>
      <c r="AA63" s="522"/>
      <c r="AB63" s="522"/>
      <c r="AC63" s="523"/>
      <c r="AD63" s="470">
        <v>1</v>
      </c>
      <c r="AE63" s="471"/>
      <c r="AF63" s="471"/>
      <c r="AG63" s="471"/>
      <c r="AH63" s="471"/>
      <c r="AI63" s="471"/>
      <c r="AJ63" s="471"/>
      <c r="AK63" s="471"/>
      <c r="AL63" s="471"/>
      <c r="AM63" s="471"/>
      <c r="AN63" s="471"/>
      <c r="AO63" s="471"/>
      <c r="AP63" s="471"/>
      <c r="AQ63" s="471"/>
      <c r="AR63" s="471"/>
      <c r="AS63" s="472"/>
      <c r="AT63" s="470">
        <f>BK63+CC63+CV63</f>
        <v>41756</v>
      </c>
      <c r="AU63" s="471"/>
      <c r="AV63" s="471"/>
      <c r="AW63" s="471"/>
      <c r="AX63" s="471"/>
      <c r="AY63" s="471"/>
      <c r="AZ63" s="471"/>
      <c r="BA63" s="471"/>
      <c r="BB63" s="471"/>
      <c r="BC63" s="471"/>
      <c r="BD63" s="471"/>
      <c r="BE63" s="471"/>
      <c r="BF63" s="471"/>
      <c r="BG63" s="471"/>
      <c r="BH63" s="471"/>
      <c r="BI63" s="471"/>
      <c r="BJ63" s="472"/>
      <c r="BK63" s="513">
        <v>32120</v>
      </c>
      <c r="BL63" s="514"/>
      <c r="BM63" s="514"/>
      <c r="BN63" s="514"/>
      <c r="BO63" s="514"/>
      <c r="BP63" s="514"/>
      <c r="BQ63" s="514"/>
      <c r="BR63" s="514"/>
      <c r="BS63" s="514"/>
      <c r="BT63" s="514"/>
      <c r="BU63" s="514"/>
      <c r="BV63" s="514"/>
      <c r="BW63" s="514"/>
      <c r="BX63" s="514"/>
      <c r="BY63" s="514"/>
      <c r="BZ63" s="514"/>
      <c r="CA63" s="514"/>
      <c r="CB63" s="515"/>
      <c r="CC63" s="470"/>
      <c r="CD63" s="471"/>
      <c r="CE63" s="471"/>
      <c r="CF63" s="471"/>
      <c r="CG63" s="471"/>
      <c r="CH63" s="471"/>
      <c r="CI63" s="471"/>
      <c r="CJ63" s="471"/>
      <c r="CK63" s="471"/>
      <c r="CL63" s="471"/>
      <c r="CM63" s="471"/>
      <c r="CN63" s="471"/>
      <c r="CO63" s="471"/>
      <c r="CP63" s="471"/>
      <c r="CQ63" s="471"/>
      <c r="CR63" s="471"/>
      <c r="CS63" s="471"/>
      <c r="CT63" s="471"/>
      <c r="CU63" s="472"/>
      <c r="CV63" s="470">
        <f>BK63*0.3</f>
        <v>9636</v>
      </c>
      <c r="CW63" s="471"/>
      <c r="CX63" s="471"/>
      <c r="CY63" s="471"/>
      <c r="CZ63" s="471"/>
      <c r="DA63" s="471"/>
      <c r="DB63" s="471"/>
      <c r="DC63" s="471"/>
      <c r="DD63" s="471"/>
      <c r="DE63" s="471"/>
      <c r="DF63" s="471"/>
      <c r="DG63" s="471"/>
      <c r="DH63" s="471"/>
      <c r="DI63" s="471"/>
      <c r="DJ63" s="471"/>
      <c r="DK63" s="471"/>
      <c r="DL63" s="471"/>
      <c r="DM63" s="472"/>
      <c r="DN63" s="470">
        <f t="shared" si="26"/>
        <v>33404.800000000003</v>
      </c>
      <c r="DO63" s="471"/>
      <c r="DP63" s="471"/>
      <c r="DQ63" s="471"/>
      <c r="DR63" s="471"/>
      <c r="DS63" s="471"/>
      <c r="DT63" s="471"/>
      <c r="DU63" s="471"/>
      <c r="DV63" s="471"/>
      <c r="DW63" s="471"/>
      <c r="DX63" s="471"/>
      <c r="DY63" s="471"/>
      <c r="DZ63" s="471"/>
      <c r="EA63" s="471"/>
      <c r="EB63" s="471"/>
      <c r="EC63" s="472"/>
      <c r="ED63" s="470">
        <f t="shared" si="27"/>
        <v>20878</v>
      </c>
      <c r="EE63" s="471"/>
      <c r="EF63" s="471"/>
      <c r="EG63" s="471"/>
      <c r="EH63" s="471"/>
      <c r="EI63" s="471"/>
      <c r="EJ63" s="471"/>
      <c r="EK63" s="471"/>
      <c r="EL63" s="471"/>
      <c r="EM63" s="471"/>
      <c r="EN63" s="471"/>
      <c r="EO63" s="471"/>
      <c r="EP63" s="471"/>
      <c r="EQ63" s="471"/>
      <c r="ER63" s="471"/>
      <c r="ES63" s="472"/>
      <c r="ET63" s="470">
        <f>AT63*2.3*12*AD63</f>
        <v>1152465.5999999999</v>
      </c>
      <c r="EU63" s="471"/>
      <c r="EV63" s="471"/>
      <c r="EW63" s="471"/>
      <c r="EX63" s="471"/>
      <c r="EY63" s="471"/>
      <c r="EZ63" s="471"/>
      <c r="FA63" s="471"/>
      <c r="FB63" s="471"/>
      <c r="FC63" s="471"/>
      <c r="FD63" s="471"/>
      <c r="FE63" s="471"/>
      <c r="FF63" s="471"/>
      <c r="FG63" s="471"/>
      <c r="FH63" s="471"/>
      <c r="FI63" s="471"/>
      <c r="FJ63" s="472"/>
    </row>
    <row r="64" spans="1:166" s="13" customFormat="1" ht="14.25" customHeight="1" x14ac:dyDescent="0.3">
      <c r="A64" s="470"/>
      <c r="B64" s="471"/>
      <c r="C64" s="471"/>
      <c r="D64" s="471"/>
      <c r="E64" s="471"/>
      <c r="F64" s="472"/>
      <c r="G64" s="521" t="s">
        <v>440</v>
      </c>
      <c r="H64" s="522"/>
      <c r="I64" s="522"/>
      <c r="J64" s="522"/>
      <c r="K64" s="522"/>
      <c r="L64" s="522"/>
      <c r="M64" s="522"/>
      <c r="N64" s="522"/>
      <c r="O64" s="522"/>
      <c r="P64" s="522"/>
      <c r="Q64" s="522"/>
      <c r="R64" s="522"/>
      <c r="S64" s="522"/>
      <c r="T64" s="522"/>
      <c r="U64" s="522"/>
      <c r="V64" s="522"/>
      <c r="W64" s="522"/>
      <c r="X64" s="522"/>
      <c r="Y64" s="522"/>
      <c r="Z64" s="522"/>
      <c r="AA64" s="522"/>
      <c r="AB64" s="522"/>
      <c r="AC64" s="523"/>
      <c r="AD64" s="470">
        <v>5</v>
      </c>
      <c r="AE64" s="471"/>
      <c r="AF64" s="471"/>
      <c r="AG64" s="471"/>
      <c r="AH64" s="471"/>
      <c r="AI64" s="471"/>
      <c r="AJ64" s="471"/>
      <c r="AK64" s="471"/>
      <c r="AL64" s="471"/>
      <c r="AM64" s="471"/>
      <c r="AN64" s="471"/>
      <c r="AO64" s="471"/>
      <c r="AP64" s="471"/>
      <c r="AQ64" s="471"/>
      <c r="AR64" s="471"/>
      <c r="AS64" s="472"/>
      <c r="AT64" s="530">
        <f>BK64+CC64+CV64</f>
        <v>32835.4</v>
      </c>
      <c r="AU64" s="531"/>
      <c r="AV64" s="531"/>
      <c r="AW64" s="531"/>
      <c r="AX64" s="531"/>
      <c r="AY64" s="531"/>
      <c r="AZ64" s="531"/>
      <c r="BA64" s="531"/>
      <c r="BB64" s="531"/>
      <c r="BC64" s="531"/>
      <c r="BD64" s="531"/>
      <c r="BE64" s="531"/>
      <c r="BF64" s="531"/>
      <c r="BG64" s="531"/>
      <c r="BH64" s="531"/>
      <c r="BI64" s="531"/>
      <c r="BJ64" s="532"/>
      <c r="BK64" s="513">
        <v>25258</v>
      </c>
      <c r="BL64" s="514"/>
      <c r="BM64" s="514"/>
      <c r="BN64" s="514"/>
      <c r="BO64" s="514"/>
      <c r="BP64" s="514"/>
      <c r="BQ64" s="514"/>
      <c r="BR64" s="514"/>
      <c r="BS64" s="514"/>
      <c r="BT64" s="514"/>
      <c r="BU64" s="514"/>
      <c r="BV64" s="514"/>
      <c r="BW64" s="514"/>
      <c r="BX64" s="514"/>
      <c r="BY64" s="514"/>
      <c r="BZ64" s="514"/>
      <c r="CA64" s="514"/>
      <c r="CB64" s="515"/>
      <c r="CC64" s="470"/>
      <c r="CD64" s="471"/>
      <c r="CE64" s="471"/>
      <c r="CF64" s="471"/>
      <c r="CG64" s="471"/>
      <c r="CH64" s="471"/>
      <c r="CI64" s="471"/>
      <c r="CJ64" s="471"/>
      <c r="CK64" s="471"/>
      <c r="CL64" s="471"/>
      <c r="CM64" s="471"/>
      <c r="CN64" s="471"/>
      <c r="CO64" s="471"/>
      <c r="CP64" s="471"/>
      <c r="CQ64" s="471"/>
      <c r="CR64" s="471"/>
      <c r="CS64" s="471"/>
      <c r="CT64" s="471"/>
      <c r="CU64" s="472"/>
      <c r="CV64" s="470">
        <f>BK64*0.3</f>
        <v>7577.4</v>
      </c>
      <c r="CW64" s="471"/>
      <c r="CX64" s="471"/>
      <c r="CY64" s="471"/>
      <c r="CZ64" s="471"/>
      <c r="DA64" s="471"/>
      <c r="DB64" s="471"/>
      <c r="DC64" s="471"/>
      <c r="DD64" s="471"/>
      <c r="DE64" s="471"/>
      <c r="DF64" s="471"/>
      <c r="DG64" s="471"/>
      <c r="DH64" s="471"/>
      <c r="DI64" s="471"/>
      <c r="DJ64" s="471"/>
      <c r="DK64" s="471"/>
      <c r="DL64" s="471"/>
      <c r="DM64" s="472"/>
      <c r="DN64" s="470">
        <f t="shared" si="26"/>
        <v>26268.320000000003</v>
      </c>
      <c r="DO64" s="471"/>
      <c r="DP64" s="471"/>
      <c r="DQ64" s="471"/>
      <c r="DR64" s="471"/>
      <c r="DS64" s="471"/>
      <c r="DT64" s="471"/>
      <c r="DU64" s="471"/>
      <c r="DV64" s="471"/>
      <c r="DW64" s="471"/>
      <c r="DX64" s="471"/>
      <c r="DY64" s="471"/>
      <c r="DZ64" s="471"/>
      <c r="EA64" s="471"/>
      <c r="EB64" s="471"/>
      <c r="EC64" s="472"/>
      <c r="ED64" s="470">
        <f t="shared" si="27"/>
        <v>16417.7</v>
      </c>
      <c r="EE64" s="471"/>
      <c r="EF64" s="471"/>
      <c r="EG64" s="471"/>
      <c r="EH64" s="471"/>
      <c r="EI64" s="471"/>
      <c r="EJ64" s="471"/>
      <c r="EK64" s="471"/>
      <c r="EL64" s="471"/>
      <c r="EM64" s="471"/>
      <c r="EN64" s="471"/>
      <c r="EO64" s="471"/>
      <c r="EP64" s="471"/>
      <c r="EQ64" s="471"/>
      <c r="ER64" s="471"/>
      <c r="ES64" s="472"/>
      <c r="ET64" s="470">
        <f>AT64*2.3*12*AD64</f>
        <v>4531285.2</v>
      </c>
      <c r="EU64" s="471"/>
      <c r="EV64" s="471"/>
      <c r="EW64" s="471"/>
      <c r="EX64" s="471"/>
      <c r="EY64" s="471"/>
      <c r="EZ64" s="471"/>
      <c r="FA64" s="471"/>
      <c r="FB64" s="471"/>
      <c r="FC64" s="471"/>
      <c r="FD64" s="471"/>
      <c r="FE64" s="471"/>
      <c r="FF64" s="471"/>
      <c r="FG64" s="471"/>
      <c r="FH64" s="471"/>
      <c r="FI64" s="471"/>
      <c r="FJ64" s="472"/>
    </row>
    <row r="65" spans="1:166" s="13" customFormat="1" ht="14.25" customHeight="1" x14ac:dyDescent="0.3">
      <c r="A65" s="470"/>
      <c r="B65" s="471"/>
      <c r="C65" s="471"/>
      <c r="D65" s="471"/>
      <c r="E65" s="471"/>
      <c r="F65" s="472"/>
      <c r="G65" s="521" t="s">
        <v>440</v>
      </c>
      <c r="H65" s="522"/>
      <c r="I65" s="522"/>
      <c r="J65" s="522"/>
      <c r="K65" s="522"/>
      <c r="L65" s="522"/>
      <c r="M65" s="522"/>
      <c r="N65" s="522"/>
      <c r="O65" s="522"/>
      <c r="P65" s="522"/>
      <c r="Q65" s="522"/>
      <c r="R65" s="522"/>
      <c r="S65" s="522"/>
      <c r="T65" s="522"/>
      <c r="U65" s="522"/>
      <c r="V65" s="522"/>
      <c r="W65" s="522"/>
      <c r="X65" s="522"/>
      <c r="Y65" s="522"/>
      <c r="Z65" s="522"/>
      <c r="AA65" s="522"/>
      <c r="AB65" s="522"/>
      <c r="AC65" s="523"/>
      <c r="AD65" s="470">
        <v>5</v>
      </c>
      <c r="AE65" s="471"/>
      <c r="AF65" s="471"/>
      <c r="AG65" s="471"/>
      <c r="AH65" s="471"/>
      <c r="AI65" s="471"/>
      <c r="AJ65" s="471"/>
      <c r="AK65" s="471"/>
      <c r="AL65" s="471"/>
      <c r="AM65" s="471"/>
      <c r="AN65" s="471"/>
      <c r="AO65" s="471"/>
      <c r="AP65" s="471"/>
      <c r="AQ65" s="471"/>
      <c r="AR65" s="471"/>
      <c r="AS65" s="472"/>
      <c r="AT65" s="470">
        <f>BK65+CC65+CV65</f>
        <v>31519.8</v>
      </c>
      <c r="AU65" s="471"/>
      <c r="AV65" s="471"/>
      <c r="AW65" s="471"/>
      <c r="AX65" s="471"/>
      <c r="AY65" s="471"/>
      <c r="AZ65" s="471"/>
      <c r="BA65" s="471"/>
      <c r="BB65" s="471"/>
      <c r="BC65" s="471"/>
      <c r="BD65" s="471"/>
      <c r="BE65" s="471"/>
      <c r="BF65" s="471"/>
      <c r="BG65" s="471"/>
      <c r="BH65" s="471"/>
      <c r="BI65" s="471"/>
      <c r="BJ65" s="472"/>
      <c r="BK65" s="513">
        <v>24246</v>
      </c>
      <c r="BL65" s="514"/>
      <c r="BM65" s="514"/>
      <c r="BN65" s="514"/>
      <c r="BO65" s="514"/>
      <c r="BP65" s="514"/>
      <c r="BQ65" s="514"/>
      <c r="BR65" s="514"/>
      <c r="BS65" s="514"/>
      <c r="BT65" s="514"/>
      <c r="BU65" s="514"/>
      <c r="BV65" s="514"/>
      <c r="BW65" s="514"/>
      <c r="BX65" s="514"/>
      <c r="BY65" s="514"/>
      <c r="BZ65" s="514"/>
      <c r="CA65" s="514"/>
      <c r="CB65" s="515"/>
      <c r="CC65" s="470"/>
      <c r="CD65" s="471"/>
      <c r="CE65" s="471"/>
      <c r="CF65" s="471"/>
      <c r="CG65" s="471"/>
      <c r="CH65" s="471"/>
      <c r="CI65" s="471"/>
      <c r="CJ65" s="471"/>
      <c r="CK65" s="471"/>
      <c r="CL65" s="471"/>
      <c r="CM65" s="471"/>
      <c r="CN65" s="471"/>
      <c r="CO65" s="471"/>
      <c r="CP65" s="471"/>
      <c r="CQ65" s="471"/>
      <c r="CR65" s="471"/>
      <c r="CS65" s="471"/>
      <c r="CT65" s="471"/>
      <c r="CU65" s="472"/>
      <c r="CV65" s="470">
        <f>BK65*0.3</f>
        <v>7273.8</v>
      </c>
      <c r="CW65" s="471"/>
      <c r="CX65" s="471"/>
      <c r="CY65" s="471"/>
      <c r="CZ65" s="471"/>
      <c r="DA65" s="471"/>
      <c r="DB65" s="471"/>
      <c r="DC65" s="471"/>
      <c r="DD65" s="471"/>
      <c r="DE65" s="471"/>
      <c r="DF65" s="471"/>
      <c r="DG65" s="471"/>
      <c r="DH65" s="471"/>
      <c r="DI65" s="471"/>
      <c r="DJ65" s="471"/>
      <c r="DK65" s="471"/>
      <c r="DL65" s="471"/>
      <c r="DM65" s="472"/>
      <c r="DN65" s="470">
        <f t="shared" si="26"/>
        <v>25215.84</v>
      </c>
      <c r="DO65" s="471"/>
      <c r="DP65" s="471"/>
      <c r="DQ65" s="471"/>
      <c r="DR65" s="471"/>
      <c r="DS65" s="471"/>
      <c r="DT65" s="471"/>
      <c r="DU65" s="471"/>
      <c r="DV65" s="471"/>
      <c r="DW65" s="471"/>
      <c r="DX65" s="471"/>
      <c r="DY65" s="471"/>
      <c r="DZ65" s="471"/>
      <c r="EA65" s="471"/>
      <c r="EB65" s="471"/>
      <c r="EC65" s="472"/>
      <c r="ED65" s="470">
        <f t="shared" si="27"/>
        <v>15759.9</v>
      </c>
      <c r="EE65" s="471"/>
      <c r="EF65" s="471"/>
      <c r="EG65" s="471"/>
      <c r="EH65" s="471"/>
      <c r="EI65" s="471"/>
      <c r="EJ65" s="471"/>
      <c r="EK65" s="471"/>
      <c r="EL65" s="471"/>
      <c r="EM65" s="471"/>
      <c r="EN65" s="471"/>
      <c r="EO65" s="471"/>
      <c r="EP65" s="471"/>
      <c r="EQ65" s="471"/>
      <c r="ER65" s="471"/>
      <c r="ES65" s="472"/>
      <c r="ET65" s="470">
        <f>AT65*2.3*12*AD65</f>
        <v>4349732.4000000004</v>
      </c>
      <c r="EU65" s="471"/>
      <c r="EV65" s="471"/>
      <c r="EW65" s="471"/>
      <c r="EX65" s="471"/>
      <c r="EY65" s="471"/>
      <c r="EZ65" s="471"/>
      <c r="FA65" s="471"/>
      <c r="FB65" s="471"/>
      <c r="FC65" s="471"/>
      <c r="FD65" s="471"/>
      <c r="FE65" s="471"/>
      <c r="FF65" s="471"/>
      <c r="FG65" s="471"/>
      <c r="FH65" s="471"/>
      <c r="FI65" s="471"/>
      <c r="FJ65" s="471"/>
    </row>
    <row r="66" spans="1:166" s="13" customFormat="1" ht="14.25" customHeight="1" x14ac:dyDescent="0.3">
      <c r="A66" s="470"/>
      <c r="B66" s="471"/>
      <c r="C66" s="471"/>
      <c r="D66" s="471"/>
      <c r="E66" s="471"/>
      <c r="F66" s="472"/>
      <c r="G66" s="521" t="s">
        <v>441</v>
      </c>
      <c r="H66" s="522"/>
      <c r="I66" s="522"/>
      <c r="J66" s="522"/>
      <c r="K66" s="522"/>
      <c r="L66" s="522"/>
      <c r="M66" s="522"/>
      <c r="N66" s="522"/>
      <c r="O66" s="522"/>
      <c r="P66" s="522"/>
      <c r="Q66" s="522"/>
      <c r="R66" s="522"/>
      <c r="S66" s="522"/>
      <c r="T66" s="522"/>
      <c r="U66" s="522"/>
      <c r="V66" s="522"/>
      <c r="W66" s="522"/>
      <c r="X66" s="522"/>
      <c r="Y66" s="522"/>
      <c r="Z66" s="522"/>
      <c r="AA66" s="522"/>
      <c r="AB66" s="522"/>
      <c r="AC66" s="523"/>
      <c r="AD66" s="470">
        <v>28</v>
      </c>
      <c r="AE66" s="471"/>
      <c r="AF66" s="471"/>
      <c r="AG66" s="471"/>
      <c r="AH66" s="471"/>
      <c r="AI66" s="471"/>
      <c r="AJ66" s="471"/>
      <c r="AK66" s="471"/>
      <c r="AL66" s="471"/>
      <c r="AM66" s="471"/>
      <c r="AN66" s="471"/>
      <c r="AO66" s="471"/>
      <c r="AP66" s="471"/>
      <c r="AQ66" s="471"/>
      <c r="AR66" s="471"/>
      <c r="AS66" s="472"/>
      <c r="AT66" s="470">
        <f>BK66+CC66+CV66</f>
        <v>25652.9</v>
      </c>
      <c r="AU66" s="471"/>
      <c r="AV66" s="471"/>
      <c r="AW66" s="471"/>
      <c r="AX66" s="471"/>
      <c r="AY66" s="471"/>
      <c r="AZ66" s="471"/>
      <c r="BA66" s="471"/>
      <c r="BB66" s="471"/>
      <c r="BC66" s="471"/>
      <c r="BD66" s="471"/>
      <c r="BE66" s="471"/>
      <c r="BF66" s="471"/>
      <c r="BG66" s="471"/>
      <c r="BH66" s="471"/>
      <c r="BI66" s="471"/>
      <c r="BJ66" s="472"/>
      <c r="BK66" s="513">
        <v>19733</v>
      </c>
      <c r="BL66" s="514"/>
      <c r="BM66" s="514"/>
      <c r="BN66" s="514"/>
      <c r="BO66" s="514"/>
      <c r="BP66" s="514"/>
      <c r="BQ66" s="514"/>
      <c r="BR66" s="514"/>
      <c r="BS66" s="514"/>
      <c r="BT66" s="514"/>
      <c r="BU66" s="514"/>
      <c r="BV66" s="514"/>
      <c r="BW66" s="514"/>
      <c r="BX66" s="514"/>
      <c r="BY66" s="514"/>
      <c r="BZ66" s="514"/>
      <c r="CA66" s="514"/>
      <c r="CB66" s="515"/>
      <c r="CC66" s="470"/>
      <c r="CD66" s="471"/>
      <c r="CE66" s="471"/>
      <c r="CF66" s="471"/>
      <c r="CG66" s="471"/>
      <c r="CH66" s="471"/>
      <c r="CI66" s="471"/>
      <c r="CJ66" s="471"/>
      <c r="CK66" s="471"/>
      <c r="CL66" s="471"/>
      <c r="CM66" s="471"/>
      <c r="CN66" s="471"/>
      <c r="CO66" s="471"/>
      <c r="CP66" s="471"/>
      <c r="CQ66" s="471"/>
      <c r="CR66" s="471"/>
      <c r="CS66" s="471"/>
      <c r="CT66" s="471"/>
      <c r="CU66" s="472"/>
      <c r="CV66" s="470">
        <f>BK66*0.3</f>
        <v>5919.9</v>
      </c>
      <c r="CW66" s="471"/>
      <c r="CX66" s="471"/>
      <c r="CY66" s="471"/>
      <c r="CZ66" s="471"/>
      <c r="DA66" s="471"/>
      <c r="DB66" s="471"/>
      <c r="DC66" s="471"/>
      <c r="DD66" s="471"/>
      <c r="DE66" s="471"/>
      <c r="DF66" s="471"/>
      <c r="DG66" s="471"/>
      <c r="DH66" s="471"/>
      <c r="DI66" s="471"/>
      <c r="DJ66" s="471"/>
      <c r="DK66" s="471"/>
      <c r="DL66" s="471"/>
      <c r="DM66" s="472"/>
      <c r="DN66" s="470">
        <f t="shared" si="26"/>
        <v>20522.320000000003</v>
      </c>
      <c r="DO66" s="471"/>
      <c r="DP66" s="471"/>
      <c r="DQ66" s="471"/>
      <c r="DR66" s="471"/>
      <c r="DS66" s="471"/>
      <c r="DT66" s="471"/>
      <c r="DU66" s="471"/>
      <c r="DV66" s="471"/>
      <c r="DW66" s="471"/>
      <c r="DX66" s="471"/>
      <c r="DY66" s="471"/>
      <c r="DZ66" s="471"/>
      <c r="EA66" s="471"/>
      <c r="EB66" s="471"/>
      <c r="EC66" s="472"/>
      <c r="ED66" s="470">
        <f t="shared" si="27"/>
        <v>12826.45</v>
      </c>
      <c r="EE66" s="471"/>
      <c r="EF66" s="471"/>
      <c r="EG66" s="471"/>
      <c r="EH66" s="471"/>
      <c r="EI66" s="471"/>
      <c r="EJ66" s="471"/>
      <c r="EK66" s="471"/>
      <c r="EL66" s="471"/>
      <c r="EM66" s="471"/>
      <c r="EN66" s="471"/>
      <c r="EO66" s="471"/>
      <c r="EP66" s="471"/>
      <c r="EQ66" s="471"/>
      <c r="ER66" s="471"/>
      <c r="ES66" s="472"/>
      <c r="ET66" s="555">
        <f>AT66*2.3*12*AD66</f>
        <v>19824561.120000001</v>
      </c>
      <c r="EU66" s="556"/>
      <c r="EV66" s="556"/>
      <c r="EW66" s="556"/>
      <c r="EX66" s="556"/>
      <c r="EY66" s="556"/>
      <c r="EZ66" s="556"/>
      <c r="FA66" s="556"/>
      <c r="FB66" s="556"/>
      <c r="FC66" s="556"/>
      <c r="FD66" s="556"/>
      <c r="FE66" s="556"/>
      <c r="FF66" s="556"/>
      <c r="FG66" s="556"/>
      <c r="FH66" s="556"/>
      <c r="FI66" s="556"/>
      <c r="FJ66" s="557"/>
    </row>
    <row r="67" spans="1:166" s="13" customFormat="1" x14ac:dyDescent="0.3">
      <c r="A67" s="539" t="s">
        <v>224</v>
      </c>
      <c r="B67" s="540"/>
      <c r="C67" s="540"/>
      <c r="D67" s="540"/>
      <c r="E67" s="540"/>
      <c r="F67" s="540"/>
      <c r="G67" s="540"/>
      <c r="H67" s="540"/>
      <c r="I67" s="540"/>
      <c r="J67" s="540"/>
      <c r="K67" s="540"/>
      <c r="L67" s="540"/>
      <c r="M67" s="540"/>
      <c r="N67" s="540"/>
      <c r="O67" s="540"/>
      <c r="P67" s="540"/>
      <c r="Q67" s="540"/>
      <c r="R67" s="540"/>
      <c r="S67" s="540"/>
      <c r="T67" s="540"/>
      <c r="U67" s="540"/>
      <c r="V67" s="540"/>
      <c r="W67" s="540"/>
      <c r="X67" s="540"/>
      <c r="Y67" s="540"/>
      <c r="Z67" s="540"/>
      <c r="AA67" s="540"/>
      <c r="AB67" s="540"/>
      <c r="AC67" s="541"/>
      <c r="AD67" s="530">
        <v>40</v>
      </c>
      <c r="AE67" s="531"/>
      <c r="AF67" s="531"/>
      <c r="AG67" s="531"/>
      <c r="AH67" s="531"/>
      <c r="AI67" s="531"/>
      <c r="AJ67" s="531"/>
      <c r="AK67" s="531"/>
      <c r="AL67" s="531"/>
      <c r="AM67" s="531"/>
      <c r="AN67" s="531"/>
      <c r="AO67" s="531"/>
      <c r="AP67" s="531"/>
      <c r="AQ67" s="531"/>
      <c r="AR67" s="531"/>
      <c r="AS67" s="532"/>
      <c r="AT67" s="530">
        <f>SUM(AT62:AT66)</f>
        <v>175610.49999999997</v>
      </c>
      <c r="AU67" s="531"/>
      <c r="AV67" s="531"/>
      <c r="AW67" s="531"/>
      <c r="AX67" s="531"/>
      <c r="AY67" s="531"/>
      <c r="AZ67" s="531"/>
      <c r="BA67" s="531"/>
      <c r="BB67" s="531"/>
      <c r="BC67" s="531"/>
      <c r="BD67" s="531"/>
      <c r="BE67" s="531"/>
      <c r="BF67" s="531"/>
      <c r="BG67" s="531"/>
      <c r="BH67" s="531"/>
      <c r="BI67" s="531"/>
      <c r="BJ67" s="532"/>
      <c r="BK67" s="530">
        <f>SUM(BK62:BK66)</f>
        <v>135085</v>
      </c>
      <c r="BL67" s="531"/>
      <c r="BM67" s="531"/>
      <c r="BN67" s="531"/>
      <c r="BO67" s="531"/>
      <c r="BP67" s="531"/>
      <c r="BQ67" s="531"/>
      <c r="BR67" s="531"/>
      <c r="BS67" s="531"/>
      <c r="BT67" s="531"/>
      <c r="BU67" s="531"/>
      <c r="BV67" s="531"/>
      <c r="BW67" s="531"/>
      <c r="BX67" s="531"/>
      <c r="BY67" s="531"/>
      <c r="BZ67" s="531"/>
      <c r="CA67" s="531"/>
      <c r="CB67" s="532"/>
      <c r="CC67" s="533"/>
      <c r="CD67" s="533"/>
      <c r="CE67" s="533"/>
      <c r="CF67" s="533"/>
      <c r="CG67" s="533"/>
      <c r="CH67" s="533"/>
      <c r="CI67" s="533"/>
      <c r="CJ67" s="533"/>
      <c r="CK67" s="533"/>
      <c r="CL67" s="533"/>
      <c r="CM67" s="533"/>
      <c r="CN67" s="533"/>
      <c r="CO67" s="533"/>
      <c r="CP67" s="533"/>
      <c r="CQ67" s="533"/>
      <c r="CR67" s="533"/>
      <c r="CS67" s="533"/>
      <c r="CT67" s="533"/>
      <c r="CU67" s="533"/>
      <c r="CV67" s="530">
        <f>SUM(CV62:CV66)</f>
        <v>40525.500000000007</v>
      </c>
      <c r="CW67" s="531"/>
      <c r="CX67" s="531"/>
      <c r="CY67" s="531"/>
      <c r="CZ67" s="531"/>
      <c r="DA67" s="531"/>
      <c r="DB67" s="531"/>
      <c r="DC67" s="531"/>
      <c r="DD67" s="531"/>
      <c r="DE67" s="531"/>
      <c r="DF67" s="531"/>
      <c r="DG67" s="531"/>
      <c r="DH67" s="531"/>
      <c r="DI67" s="531"/>
      <c r="DJ67" s="531"/>
      <c r="DK67" s="531"/>
      <c r="DL67" s="531"/>
      <c r="DM67" s="532"/>
      <c r="DN67" s="530">
        <f t="shared" si="26"/>
        <v>140488.4</v>
      </c>
      <c r="DO67" s="531"/>
      <c r="DP67" s="531"/>
      <c r="DQ67" s="531"/>
      <c r="DR67" s="531"/>
      <c r="DS67" s="531"/>
      <c r="DT67" s="531"/>
      <c r="DU67" s="531"/>
      <c r="DV67" s="531"/>
      <c r="DW67" s="531"/>
      <c r="DX67" s="531"/>
      <c r="DY67" s="531"/>
      <c r="DZ67" s="531"/>
      <c r="EA67" s="531"/>
      <c r="EB67" s="531"/>
      <c r="EC67" s="532"/>
      <c r="ED67" s="530">
        <f t="shared" si="27"/>
        <v>87805.249999999985</v>
      </c>
      <c r="EE67" s="531"/>
      <c r="EF67" s="531"/>
      <c r="EG67" s="531"/>
      <c r="EH67" s="531"/>
      <c r="EI67" s="531"/>
      <c r="EJ67" s="531"/>
      <c r="EK67" s="531"/>
      <c r="EL67" s="531"/>
      <c r="EM67" s="531"/>
      <c r="EN67" s="531"/>
      <c r="EO67" s="531"/>
      <c r="EP67" s="531"/>
      <c r="EQ67" s="531"/>
      <c r="ER67" s="531"/>
      <c r="ES67" s="532"/>
      <c r="ET67" s="565">
        <f>SUM(ET62:FJ66)</f>
        <v>31068204.960000001</v>
      </c>
      <c r="EU67" s="566"/>
      <c r="EV67" s="566"/>
      <c r="EW67" s="566"/>
      <c r="EX67" s="566"/>
      <c r="EY67" s="566"/>
      <c r="EZ67" s="566"/>
      <c r="FA67" s="566"/>
      <c r="FB67" s="566"/>
      <c r="FC67" s="566"/>
      <c r="FD67" s="566"/>
      <c r="FE67" s="566"/>
      <c r="FF67" s="566"/>
      <c r="FG67" s="566"/>
      <c r="FH67" s="566"/>
      <c r="FI67" s="566"/>
      <c r="FJ67" s="567"/>
    </row>
    <row r="68" spans="1:166" s="13" customFormat="1" ht="14.4" customHeight="1" x14ac:dyDescent="0.3">
      <c r="A68" s="130"/>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2"/>
      <c r="AD68" s="127"/>
      <c r="AE68" s="128"/>
      <c r="AF68" s="128"/>
      <c r="AG68" s="128"/>
      <c r="AH68" s="128"/>
      <c r="AI68" s="128"/>
      <c r="AJ68" s="128"/>
      <c r="AK68" s="128"/>
      <c r="AL68" s="128"/>
      <c r="AM68" s="128"/>
      <c r="AN68" s="128"/>
      <c r="AO68" s="128"/>
      <c r="AP68" s="128"/>
      <c r="AQ68" s="128"/>
      <c r="AR68" s="128"/>
      <c r="AS68" s="129"/>
      <c r="AT68" s="127"/>
      <c r="AU68" s="128"/>
      <c r="AV68" s="128"/>
      <c r="AW68" s="128"/>
      <c r="AX68" s="128"/>
      <c r="AY68" s="128"/>
      <c r="AZ68" s="128"/>
      <c r="BA68" s="128"/>
      <c r="BB68" s="128"/>
      <c r="BC68" s="128"/>
      <c r="BD68" s="128"/>
      <c r="BE68" s="128"/>
      <c r="BF68" s="128"/>
      <c r="BG68" s="128"/>
      <c r="BH68" s="128"/>
      <c r="BI68" s="128"/>
      <c r="BJ68" s="129"/>
      <c r="BK68" s="127"/>
      <c r="BL68" s="531" t="s">
        <v>468</v>
      </c>
      <c r="BM68" s="531"/>
      <c r="BN68" s="531"/>
      <c r="BO68" s="531"/>
      <c r="BP68" s="531"/>
      <c r="BQ68" s="531"/>
      <c r="BR68" s="531"/>
      <c r="BS68" s="531"/>
      <c r="BT68" s="531"/>
      <c r="BU68" s="531"/>
      <c r="BV68" s="531"/>
      <c r="BW68" s="531"/>
      <c r="BX68" s="531"/>
      <c r="BY68" s="531"/>
      <c r="BZ68" s="531"/>
      <c r="CA68" s="531"/>
      <c r="CB68" s="531"/>
      <c r="CC68" s="531"/>
      <c r="CD68" s="531"/>
      <c r="CE68" s="531"/>
      <c r="CF68" s="531"/>
      <c r="CG68" s="531"/>
      <c r="CH68" s="531"/>
      <c r="CI68" s="531"/>
      <c r="CJ68" s="531"/>
      <c r="CK68" s="531"/>
      <c r="CL68" s="531"/>
      <c r="CM68" s="531"/>
      <c r="CN68" s="531"/>
      <c r="CO68" s="531"/>
      <c r="CP68" s="531"/>
      <c r="CQ68" s="531"/>
      <c r="CR68" s="531"/>
      <c r="CS68" s="531"/>
      <c r="CT68" s="531"/>
      <c r="CU68" s="531"/>
      <c r="CV68" s="531"/>
      <c r="CW68" s="531"/>
      <c r="CX68" s="531"/>
      <c r="CY68" s="531"/>
      <c r="CZ68" s="531"/>
      <c r="DA68" s="531"/>
      <c r="DB68" s="531"/>
      <c r="DC68" s="531"/>
      <c r="DD68" s="531"/>
      <c r="DE68" s="531"/>
      <c r="DF68" s="531"/>
      <c r="DG68" s="531"/>
      <c r="DH68" s="531"/>
      <c r="DI68" s="531"/>
      <c r="DJ68" s="531"/>
      <c r="DK68" s="531"/>
      <c r="DL68" s="531"/>
      <c r="DM68" s="531"/>
      <c r="DN68" s="531"/>
      <c r="DO68" s="531"/>
      <c r="DP68" s="531"/>
      <c r="DQ68" s="531"/>
      <c r="DR68" s="531"/>
      <c r="DS68" s="531"/>
      <c r="DT68" s="531"/>
      <c r="DU68" s="531"/>
      <c r="DV68" s="531"/>
      <c r="DW68" s="531"/>
      <c r="DX68" s="531"/>
      <c r="DY68" s="531"/>
      <c r="DZ68" s="531"/>
      <c r="EA68" s="531"/>
      <c r="EB68" s="531"/>
      <c r="EC68" s="531"/>
      <c r="ED68" s="531"/>
      <c r="EE68" s="531"/>
      <c r="EF68" s="531"/>
      <c r="EG68" s="531"/>
      <c r="EH68" s="531"/>
      <c r="EI68" s="531"/>
      <c r="EJ68" s="531"/>
      <c r="EK68" s="531"/>
      <c r="EL68" s="531"/>
      <c r="EM68" s="531"/>
      <c r="EN68" s="531"/>
      <c r="EO68" s="531"/>
      <c r="EP68" s="531"/>
      <c r="EQ68" s="531"/>
      <c r="ER68" s="531"/>
      <c r="ES68" s="532"/>
      <c r="ET68" s="572">
        <f>ET28+ET60+ET67</f>
        <v>86320431.060000002</v>
      </c>
      <c r="EU68" s="573"/>
      <c r="EV68" s="573"/>
      <c r="EW68" s="573"/>
      <c r="EX68" s="573"/>
      <c r="EY68" s="573"/>
      <c r="EZ68" s="573"/>
      <c r="FA68" s="573"/>
      <c r="FB68" s="573"/>
      <c r="FC68" s="573"/>
      <c r="FD68" s="573"/>
      <c r="FE68" s="573"/>
      <c r="FF68" s="573"/>
      <c r="FG68" s="573"/>
      <c r="FH68" s="573"/>
      <c r="FI68" s="573"/>
      <c r="FJ68" s="574"/>
    </row>
    <row r="69" spans="1:166" s="13" customFormat="1" ht="14.4" customHeight="1" x14ac:dyDescent="0.3">
      <c r="A69" s="542"/>
      <c r="B69" s="543"/>
      <c r="C69" s="543"/>
      <c r="D69" s="543"/>
      <c r="E69" s="543"/>
      <c r="F69" s="544"/>
      <c r="G69" s="562"/>
      <c r="H69" s="563"/>
      <c r="I69" s="563"/>
      <c r="J69" s="563"/>
      <c r="K69" s="563"/>
      <c r="L69" s="563"/>
      <c r="M69" s="563"/>
      <c r="N69" s="563"/>
      <c r="O69" s="563"/>
      <c r="P69" s="563"/>
      <c r="Q69" s="563"/>
      <c r="R69" s="563"/>
      <c r="S69" s="563"/>
      <c r="T69" s="563"/>
      <c r="U69" s="563"/>
      <c r="V69" s="563"/>
      <c r="W69" s="563"/>
      <c r="X69" s="563"/>
      <c r="Y69" s="563"/>
      <c r="Z69" s="563"/>
      <c r="AA69" s="563"/>
      <c r="AB69" s="563"/>
      <c r="AC69" s="564"/>
      <c r="AD69" s="530" t="s">
        <v>469</v>
      </c>
      <c r="AE69" s="531"/>
      <c r="AF69" s="531"/>
      <c r="AG69" s="531"/>
      <c r="AH69" s="531"/>
      <c r="AI69" s="531"/>
      <c r="AJ69" s="531"/>
      <c r="AK69" s="531"/>
      <c r="AL69" s="531"/>
      <c r="AM69" s="531"/>
      <c r="AN69" s="531"/>
      <c r="AO69" s="531"/>
      <c r="AP69" s="531"/>
      <c r="AQ69" s="531"/>
      <c r="AR69" s="531"/>
      <c r="AS69" s="531"/>
      <c r="AT69" s="531"/>
      <c r="AU69" s="531"/>
      <c r="AV69" s="531"/>
      <c r="AW69" s="531"/>
      <c r="AX69" s="531"/>
      <c r="AY69" s="531"/>
      <c r="AZ69" s="531"/>
      <c r="BA69" s="531"/>
      <c r="BB69" s="531"/>
      <c r="BC69" s="531"/>
      <c r="BD69" s="531"/>
      <c r="BE69" s="531"/>
      <c r="BF69" s="531"/>
      <c r="BG69" s="531"/>
      <c r="BH69" s="531"/>
      <c r="BI69" s="531"/>
      <c r="BJ69" s="531"/>
      <c r="BK69" s="531"/>
      <c r="BL69" s="531"/>
      <c r="BM69" s="531"/>
      <c r="BN69" s="531"/>
      <c r="BO69" s="531"/>
      <c r="BP69" s="531"/>
      <c r="BQ69" s="531"/>
      <c r="BR69" s="531"/>
      <c r="BS69" s="531"/>
      <c r="BT69" s="531"/>
      <c r="BU69" s="531"/>
      <c r="BV69" s="531"/>
      <c r="BW69" s="531"/>
      <c r="BX69" s="531"/>
      <c r="BY69" s="531"/>
      <c r="BZ69" s="531"/>
      <c r="CA69" s="531"/>
      <c r="CB69" s="531"/>
      <c r="CC69" s="531"/>
      <c r="CD69" s="531"/>
      <c r="CE69" s="531"/>
      <c r="CF69" s="531"/>
      <c r="CG69" s="531"/>
      <c r="CH69" s="531"/>
      <c r="CI69" s="531"/>
      <c r="CJ69" s="531"/>
      <c r="CK69" s="531"/>
      <c r="CL69" s="531"/>
      <c r="CM69" s="531"/>
      <c r="CN69" s="531"/>
      <c r="CO69" s="531"/>
      <c r="CP69" s="531"/>
      <c r="CQ69" s="531"/>
      <c r="CR69" s="531"/>
      <c r="CS69" s="531"/>
      <c r="CT69" s="531"/>
      <c r="CU69" s="531"/>
      <c r="CV69" s="531"/>
      <c r="CW69" s="531"/>
      <c r="CX69" s="531"/>
      <c r="CY69" s="531"/>
      <c r="CZ69" s="531"/>
      <c r="DA69" s="531"/>
      <c r="DB69" s="531"/>
      <c r="DC69" s="531"/>
      <c r="DD69" s="531"/>
      <c r="DE69" s="531"/>
      <c r="DF69" s="531"/>
      <c r="DG69" s="531"/>
      <c r="DH69" s="531"/>
      <c r="DI69" s="531"/>
      <c r="DJ69" s="531"/>
      <c r="DK69" s="531"/>
      <c r="DL69" s="531"/>
      <c r="DM69" s="531"/>
      <c r="DN69" s="531"/>
      <c r="DO69" s="531"/>
      <c r="DP69" s="531"/>
      <c r="DQ69" s="531"/>
      <c r="DR69" s="531"/>
      <c r="DS69" s="531"/>
      <c r="DT69" s="531"/>
      <c r="DU69" s="531"/>
      <c r="DV69" s="531"/>
      <c r="DW69" s="531"/>
      <c r="DX69" s="531"/>
      <c r="DY69" s="531"/>
      <c r="DZ69" s="531"/>
      <c r="EA69" s="531"/>
      <c r="EB69" s="531"/>
      <c r="EC69" s="531"/>
      <c r="ED69" s="531"/>
      <c r="EE69" s="531"/>
      <c r="EF69" s="531"/>
      <c r="EG69" s="531"/>
      <c r="EH69" s="531"/>
      <c r="EI69" s="531"/>
      <c r="EJ69" s="531"/>
      <c r="EK69" s="531"/>
      <c r="EL69" s="531"/>
      <c r="EM69" s="531"/>
      <c r="EN69" s="531"/>
      <c r="EO69" s="531"/>
      <c r="EP69" s="531"/>
      <c r="EQ69" s="531"/>
      <c r="ER69" s="531"/>
      <c r="ES69" s="532"/>
      <c r="ET69" s="572">
        <f>6177574.43+200000</f>
        <v>6377574.4299999997</v>
      </c>
      <c r="EU69" s="573"/>
      <c r="EV69" s="573"/>
      <c r="EW69" s="573"/>
      <c r="EX69" s="573"/>
      <c r="EY69" s="573"/>
      <c r="EZ69" s="573"/>
      <c r="FA69" s="573"/>
      <c r="FB69" s="573"/>
      <c r="FC69" s="573"/>
      <c r="FD69" s="573"/>
      <c r="FE69" s="573"/>
      <c r="FF69" s="573"/>
      <c r="FG69" s="573"/>
      <c r="FH69" s="573"/>
      <c r="FI69" s="573"/>
      <c r="FJ69" s="574"/>
    </row>
    <row r="70" spans="1:166" s="13" customFormat="1" x14ac:dyDescent="0.3">
      <c r="A70" s="575" t="s">
        <v>52</v>
      </c>
      <c r="B70" s="576"/>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7"/>
      <c r="AD70" s="530">
        <f>AD67+AD60+AD28</f>
        <v>117</v>
      </c>
      <c r="AE70" s="531"/>
      <c r="AF70" s="531"/>
      <c r="AG70" s="531"/>
      <c r="AH70" s="531"/>
      <c r="AI70" s="531"/>
      <c r="AJ70" s="531"/>
      <c r="AK70" s="531"/>
      <c r="AL70" s="531"/>
      <c r="AM70" s="531"/>
      <c r="AN70" s="531"/>
      <c r="AO70" s="531"/>
      <c r="AP70" s="531"/>
      <c r="AQ70" s="531"/>
      <c r="AR70" s="531"/>
      <c r="AS70" s="532"/>
      <c r="AT70" s="530">
        <f>ET70/AD70/12</f>
        <v>56939.356574074074</v>
      </c>
      <c r="AU70" s="531"/>
      <c r="AV70" s="531"/>
      <c r="AW70" s="531"/>
      <c r="AX70" s="531"/>
      <c r="AY70" s="531"/>
      <c r="AZ70" s="531"/>
      <c r="BA70" s="531"/>
      <c r="BB70" s="531"/>
      <c r="BC70" s="531"/>
      <c r="BD70" s="531"/>
      <c r="BE70" s="531"/>
      <c r="BF70" s="531"/>
      <c r="BG70" s="531"/>
      <c r="BH70" s="531"/>
      <c r="BI70" s="531"/>
      <c r="BJ70" s="532"/>
      <c r="BK70" s="530">
        <f>AT70/2.99</f>
        <v>19043.263068252196</v>
      </c>
      <c r="BL70" s="531"/>
      <c r="BM70" s="531"/>
      <c r="BN70" s="531"/>
      <c r="BO70" s="531"/>
      <c r="BP70" s="531"/>
      <c r="BQ70" s="531"/>
      <c r="BR70" s="531"/>
      <c r="BS70" s="531"/>
      <c r="BT70" s="531"/>
      <c r="BU70" s="531"/>
      <c r="BV70" s="531"/>
      <c r="BW70" s="531"/>
      <c r="BX70" s="531"/>
      <c r="BY70" s="531"/>
      <c r="BZ70" s="531"/>
      <c r="CA70" s="531"/>
      <c r="CB70" s="532"/>
      <c r="CC70" s="533">
        <v>1540</v>
      </c>
      <c r="CD70" s="533"/>
      <c r="CE70" s="533"/>
      <c r="CF70" s="533"/>
      <c r="CG70" s="533"/>
      <c r="CH70" s="533"/>
      <c r="CI70" s="533"/>
      <c r="CJ70" s="533"/>
      <c r="CK70" s="533"/>
      <c r="CL70" s="533"/>
      <c r="CM70" s="533"/>
      <c r="CN70" s="533"/>
      <c r="CO70" s="533"/>
      <c r="CP70" s="533"/>
      <c r="CQ70" s="533"/>
      <c r="CR70" s="533"/>
      <c r="CS70" s="533"/>
      <c r="CT70" s="533"/>
      <c r="CU70" s="533"/>
      <c r="CV70" s="530">
        <f>BK70*0.3</f>
        <v>5712.9789204756589</v>
      </c>
      <c r="CW70" s="531"/>
      <c r="CX70" s="531"/>
      <c r="CY70" s="531"/>
      <c r="CZ70" s="531"/>
      <c r="DA70" s="531"/>
      <c r="DB70" s="531"/>
      <c r="DC70" s="531"/>
      <c r="DD70" s="531"/>
      <c r="DE70" s="531"/>
      <c r="DF70" s="531"/>
      <c r="DG70" s="531"/>
      <c r="DH70" s="531"/>
      <c r="DI70" s="531"/>
      <c r="DJ70" s="531"/>
      <c r="DK70" s="531"/>
      <c r="DL70" s="531"/>
      <c r="DM70" s="532"/>
      <c r="DN70" s="530">
        <f>(BK70+CV70)*0.8</f>
        <v>19804.993590982285</v>
      </c>
      <c r="DO70" s="531"/>
      <c r="DP70" s="531"/>
      <c r="DQ70" s="531"/>
      <c r="DR70" s="531"/>
      <c r="DS70" s="531"/>
      <c r="DT70" s="531"/>
      <c r="DU70" s="531"/>
      <c r="DV70" s="531"/>
      <c r="DW70" s="531"/>
      <c r="DX70" s="531"/>
      <c r="DY70" s="531"/>
      <c r="DZ70" s="531"/>
      <c r="EA70" s="531"/>
      <c r="EB70" s="531"/>
      <c r="EC70" s="532"/>
      <c r="ED70" s="530">
        <f>(BK70+CV70)*0.5</f>
        <v>12378.120994363928</v>
      </c>
      <c r="EE70" s="531"/>
      <c r="EF70" s="531"/>
      <c r="EG70" s="531"/>
      <c r="EH70" s="531"/>
      <c r="EI70" s="531"/>
      <c r="EJ70" s="531"/>
      <c r="EK70" s="531"/>
      <c r="EL70" s="531"/>
      <c r="EM70" s="531"/>
      <c r="EN70" s="531"/>
      <c r="EO70" s="531"/>
      <c r="EP70" s="531"/>
      <c r="EQ70" s="531"/>
      <c r="ER70" s="531"/>
      <c r="ES70" s="532"/>
      <c r="ET70" s="569">
        <f>ET68-ET69</f>
        <v>79942856.629999995</v>
      </c>
      <c r="EU70" s="570"/>
      <c r="EV70" s="570"/>
      <c r="EW70" s="570"/>
      <c r="EX70" s="570"/>
      <c r="EY70" s="570"/>
      <c r="EZ70" s="570"/>
      <c r="FA70" s="570"/>
      <c r="FB70" s="570"/>
      <c r="FC70" s="570"/>
      <c r="FD70" s="570"/>
      <c r="FE70" s="570"/>
      <c r="FF70" s="570"/>
      <c r="FG70" s="570"/>
      <c r="FH70" s="570"/>
      <c r="FI70" s="570"/>
      <c r="FJ70" s="571"/>
    </row>
    <row r="71" spans="1:166" s="13" customFormat="1" x14ac:dyDescent="0.3">
      <c r="A71" s="189"/>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190"/>
      <c r="EU71" s="190"/>
      <c r="EV71" s="190"/>
      <c r="EW71" s="190"/>
      <c r="EX71" s="190"/>
      <c r="EY71" s="190"/>
      <c r="EZ71" s="190"/>
      <c r="FA71" s="190"/>
      <c r="FB71" s="190"/>
      <c r="FC71" s="190"/>
      <c r="FD71" s="190"/>
      <c r="FE71" s="190"/>
      <c r="FF71" s="190"/>
      <c r="FG71" s="190"/>
      <c r="FH71" s="190"/>
      <c r="FI71" s="190"/>
      <c r="FJ71" s="190"/>
    </row>
    <row r="72" spans="1:166" s="133" customFormat="1" ht="13.8" x14ac:dyDescent="0.25">
      <c r="A72" s="133" t="s">
        <v>43</v>
      </c>
      <c r="AC72" s="548" t="s">
        <v>615</v>
      </c>
      <c r="AD72" s="548"/>
      <c r="AE72" s="548"/>
      <c r="AF72" s="548"/>
      <c r="AG72" s="548"/>
      <c r="AH72" s="548"/>
      <c r="AI72" s="548"/>
      <c r="AJ72" s="548"/>
      <c r="AK72" s="548"/>
      <c r="AL72" s="548"/>
      <c r="AM72" s="548"/>
      <c r="AN72" s="548"/>
      <c r="AO72" s="548"/>
      <c r="AP72" s="548"/>
      <c r="AQ72" s="548"/>
      <c r="AR72" s="548"/>
      <c r="AS72" s="548"/>
      <c r="AT72" s="548"/>
      <c r="AU72" s="548"/>
      <c r="AV72" s="548"/>
      <c r="AW72" s="548"/>
      <c r="AX72" s="548"/>
      <c r="AY72" s="548"/>
      <c r="AZ72" s="548"/>
      <c r="BA72" s="548"/>
      <c r="BB72" s="548"/>
      <c r="BC72" s="548"/>
      <c r="BD72" s="548"/>
      <c r="BE72" s="548"/>
      <c r="BF72" s="548"/>
      <c r="BG72" s="548"/>
      <c r="BH72" s="548"/>
      <c r="BI72" s="548"/>
      <c r="BJ72" s="548"/>
      <c r="BK72" s="548"/>
      <c r="BL72" s="548"/>
      <c r="BM72" s="548"/>
      <c r="BN72" s="548"/>
      <c r="BO72" s="548"/>
      <c r="BP72" s="548"/>
      <c r="BQ72" s="548"/>
      <c r="BR72" s="548"/>
      <c r="BS72" s="548"/>
      <c r="BT72" s="548"/>
      <c r="BU72" s="548"/>
      <c r="BV72" s="548"/>
      <c r="BW72" s="548"/>
      <c r="BX72" s="548"/>
      <c r="BY72" s="548"/>
      <c r="BZ72" s="548"/>
      <c r="CA72" s="548"/>
      <c r="CB72" s="548"/>
      <c r="CC72" s="548"/>
      <c r="CD72" s="548"/>
      <c r="CE72" s="548"/>
      <c r="CF72" s="548"/>
      <c r="CG72" s="548"/>
      <c r="CH72" s="548"/>
      <c r="CI72" s="548"/>
      <c r="CJ72" s="548"/>
      <c r="CK72" s="548"/>
      <c r="CL72" s="548"/>
      <c r="CM72" s="548"/>
      <c r="CN72" s="548"/>
      <c r="CO72" s="548"/>
      <c r="CP72" s="548"/>
      <c r="CQ72" s="548"/>
      <c r="CR72" s="548"/>
      <c r="CS72" s="548"/>
      <c r="CT72" s="548"/>
      <c r="CU72" s="548"/>
      <c r="CV72" s="548"/>
      <c r="CW72" s="548"/>
      <c r="CX72" s="548"/>
      <c r="CY72" s="548"/>
      <c r="CZ72" s="548"/>
      <c r="DA72" s="548"/>
      <c r="DB72" s="548"/>
      <c r="DC72" s="548"/>
      <c r="DD72" s="548"/>
      <c r="DE72" s="548"/>
      <c r="DF72" s="548"/>
      <c r="DG72" s="548"/>
      <c r="DH72" s="548"/>
      <c r="DI72" s="548"/>
      <c r="DJ72" s="548"/>
      <c r="DK72" s="548"/>
      <c r="DL72" s="548"/>
      <c r="DM72" s="548"/>
      <c r="DN72" s="548"/>
      <c r="DO72" s="548"/>
      <c r="DP72" s="548"/>
      <c r="DQ72" s="548"/>
      <c r="DR72" s="548"/>
      <c r="DS72" s="548"/>
      <c r="DT72" s="548"/>
      <c r="DU72" s="548"/>
      <c r="DV72" s="548"/>
      <c r="DW72" s="548"/>
      <c r="DX72" s="548"/>
      <c r="DY72" s="548"/>
      <c r="DZ72" s="548"/>
      <c r="EA72" s="548"/>
      <c r="EB72" s="548"/>
      <c r="EC72" s="548"/>
      <c r="ED72" s="548"/>
      <c r="EE72" s="548"/>
      <c r="EF72" s="548"/>
      <c r="EG72" s="548"/>
      <c r="EH72" s="548"/>
      <c r="EI72" s="548"/>
      <c r="EJ72" s="548"/>
      <c r="EK72" s="548"/>
      <c r="EL72" s="548"/>
      <c r="EM72" s="548"/>
      <c r="EN72" s="548"/>
      <c r="EO72" s="548"/>
      <c r="EP72" s="548"/>
      <c r="EQ72" s="548"/>
      <c r="ER72" s="548"/>
      <c r="ES72" s="548"/>
      <c r="ET72" s="548"/>
      <c r="EU72" s="548"/>
      <c r="EV72" s="548"/>
      <c r="EW72" s="548"/>
      <c r="EX72" s="548"/>
      <c r="EY72" s="548"/>
      <c r="EZ72" s="548"/>
      <c r="FA72" s="548"/>
      <c r="FB72" s="548"/>
      <c r="FC72" s="548"/>
      <c r="FD72" s="548"/>
      <c r="FE72" s="548"/>
      <c r="FF72" s="548"/>
      <c r="FG72" s="548"/>
      <c r="FH72" s="548"/>
      <c r="FI72" s="548"/>
      <c r="FJ72" s="548"/>
    </row>
    <row r="73" spans="1:166" s="133" customFormat="1" ht="13.8" x14ac:dyDescent="0.25">
      <c r="A73" s="545" t="s">
        <v>44</v>
      </c>
      <c r="B73" s="545"/>
      <c r="C73" s="545"/>
      <c r="D73" s="545"/>
      <c r="E73" s="545"/>
      <c r="F73" s="545"/>
      <c r="G73" s="545"/>
      <c r="H73" s="545"/>
      <c r="I73" s="545"/>
      <c r="J73" s="545"/>
      <c r="K73" s="545"/>
      <c r="L73" s="545"/>
      <c r="M73" s="545"/>
      <c r="N73" s="545"/>
      <c r="O73" s="545"/>
      <c r="P73" s="545"/>
      <c r="Q73" s="545"/>
      <c r="R73" s="545"/>
      <c r="S73" s="545"/>
      <c r="T73" s="545"/>
      <c r="U73" s="545"/>
      <c r="V73" s="545"/>
      <c r="W73" s="545"/>
      <c r="X73" s="545"/>
      <c r="Y73" s="545"/>
      <c r="Z73" s="545"/>
      <c r="AA73" s="545"/>
      <c r="AB73" s="545"/>
      <c r="AC73" s="545"/>
      <c r="AD73" s="545"/>
      <c r="AE73" s="545"/>
      <c r="AF73" s="545"/>
      <c r="AG73" s="545"/>
      <c r="AH73" s="545"/>
      <c r="AI73" s="545"/>
      <c r="AJ73" s="545"/>
      <c r="AK73" s="545"/>
      <c r="AL73" s="545"/>
      <c r="AM73" s="545"/>
      <c r="AN73" s="545"/>
      <c r="AO73" s="545"/>
      <c r="AP73" s="545"/>
      <c r="AQ73" s="545"/>
      <c r="AR73" s="545"/>
      <c r="AS73" s="545"/>
      <c r="AT73" s="545"/>
      <c r="AU73" s="546" t="s">
        <v>470</v>
      </c>
      <c r="AV73" s="546"/>
      <c r="AW73" s="546"/>
      <c r="AX73" s="546"/>
      <c r="AY73" s="546"/>
      <c r="AZ73" s="546"/>
      <c r="BA73" s="546"/>
      <c r="BB73" s="546"/>
      <c r="BC73" s="546"/>
      <c r="BD73" s="546"/>
      <c r="BE73" s="546"/>
      <c r="BF73" s="546"/>
      <c r="BG73" s="546"/>
      <c r="BH73" s="546"/>
      <c r="BI73" s="546"/>
      <c r="BJ73" s="546"/>
      <c r="BK73" s="546"/>
      <c r="BL73" s="546"/>
      <c r="BM73" s="546"/>
      <c r="BN73" s="546"/>
      <c r="BO73" s="546"/>
      <c r="BP73" s="546"/>
      <c r="BQ73" s="546"/>
      <c r="BR73" s="546"/>
      <c r="BS73" s="546"/>
      <c r="BT73" s="546"/>
      <c r="BU73" s="546"/>
      <c r="BV73" s="546"/>
      <c r="BW73" s="546"/>
      <c r="BX73" s="546"/>
      <c r="BY73" s="546"/>
      <c r="BZ73" s="546"/>
      <c r="CA73" s="546"/>
      <c r="CB73" s="546"/>
      <c r="CC73" s="546"/>
      <c r="CD73" s="546"/>
      <c r="CE73" s="546"/>
      <c r="CF73" s="546"/>
      <c r="CG73" s="546"/>
      <c r="CH73" s="546"/>
      <c r="CI73" s="546"/>
      <c r="CJ73" s="546"/>
      <c r="CK73" s="546"/>
      <c r="CL73" s="546"/>
      <c r="CM73" s="546"/>
      <c r="CN73" s="546"/>
      <c r="CO73" s="546"/>
      <c r="CP73" s="546"/>
      <c r="CQ73" s="546"/>
      <c r="CR73" s="546"/>
      <c r="CS73" s="546"/>
      <c r="CT73" s="546"/>
      <c r="CU73" s="546"/>
      <c r="CV73" s="546"/>
      <c r="CW73" s="546"/>
      <c r="CX73" s="546"/>
      <c r="CY73" s="546"/>
      <c r="CZ73" s="546"/>
      <c r="DA73" s="546"/>
      <c r="DB73" s="546"/>
      <c r="DC73" s="546"/>
      <c r="DD73" s="546"/>
      <c r="DE73" s="546"/>
      <c r="DF73" s="546"/>
      <c r="DG73" s="546"/>
      <c r="DH73" s="546"/>
      <c r="DI73" s="546"/>
      <c r="DJ73" s="546"/>
      <c r="DK73" s="546"/>
      <c r="DL73" s="546"/>
      <c r="DM73" s="546"/>
      <c r="DN73" s="546"/>
      <c r="DO73" s="546"/>
      <c r="DP73" s="546"/>
      <c r="DQ73" s="546"/>
      <c r="DR73" s="546"/>
      <c r="DS73" s="546"/>
      <c r="DT73" s="546"/>
      <c r="DU73" s="546"/>
      <c r="DV73" s="546"/>
      <c r="DW73" s="546"/>
      <c r="DX73" s="546"/>
      <c r="DY73" s="546"/>
      <c r="DZ73" s="546"/>
      <c r="EA73" s="546"/>
      <c r="EB73" s="546"/>
      <c r="EC73" s="546"/>
      <c r="ED73" s="546"/>
      <c r="EE73" s="546"/>
      <c r="EF73" s="546"/>
      <c r="EG73" s="546"/>
      <c r="EH73" s="546"/>
      <c r="EI73" s="546"/>
      <c r="EJ73" s="546"/>
      <c r="EK73" s="546"/>
      <c r="EL73" s="546"/>
      <c r="EM73" s="546"/>
      <c r="EN73" s="546"/>
      <c r="EO73" s="546"/>
      <c r="EP73" s="546"/>
      <c r="EQ73" s="546"/>
      <c r="ER73" s="546"/>
      <c r="ES73" s="546"/>
      <c r="ET73" s="546"/>
      <c r="EU73" s="546"/>
      <c r="EV73" s="546"/>
      <c r="EW73" s="546"/>
      <c r="EX73" s="546"/>
      <c r="EY73" s="546"/>
      <c r="EZ73" s="546"/>
      <c r="FA73" s="546"/>
      <c r="FB73" s="546"/>
      <c r="FC73" s="546"/>
      <c r="FD73" s="546"/>
      <c r="FE73" s="546"/>
      <c r="FF73" s="546"/>
      <c r="FG73" s="546"/>
      <c r="FH73" s="546"/>
      <c r="FI73" s="546"/>
      <c r="FJ73" s="546"/>
    </row>
    <row r="74" spans="1:166" s="133" customFormat="1" ht="14.4" customHeight="1" x14ac:dyDescent="0.25">
      <c r="AX74" s="509" t="s">
        <v>710</v>
      </c>
      <c r="AY74" s="509"/>
      <c r="AZ74" s="509"/>
      <c r="BA74" s="509"/>
      <c r="BB74" s="509"/>
      <c r="BC74" s="509"/>
      <c r="BD74" s="509"/>
      <c r="BE74" s="509"/>
      <c r="BF74" s="509"/>
      <c r="BG74" s="509"/>
      <c r="BH74" s="509"/>
      <c r="BI74" s="509"/>
      <c r="BJ74" s="509"/>
      <c r="BK74" s="509"/>
      <c r="BL74" s="509"/>
      <c r="BM74" s="509"/>
      <c r="BN74" s="509"/>
      <c r="BO74" s="509"/>
      <c r="BP74" s="509"/>
      <c r="BQ74" s="509"/>
      <c r="BR74" s="509"/>
      <c r="BS74" s="509"/>
      <c r="BT74" s="509"/>
      <c r="BU74" s="509"/>
      <c r="BV74" s="509"/>
      <c r="BW74" s="509"/>
      <c r="BX74" s="509"/>
      <c r="BY74" s="509"/>
      <c r="BZ74" s="509"/>
      <c r="CA74" s="509"/>
      <c r="CB74" s="509"/>
      <c r="CC74" s="509"/>
      <c r="CD74" s="509"/>
      <c r="CE74" s="509"/>
      <c r="CF74" s="509"/>
      <c r="CG74" s="509"/>
      <c r="CH74" s="509"/>
      <c r="CI74" s="509"/>
      <c r="CJ74" s="509"/>
      <c r="CK74" s="509"/>
      <c r="CL74" s="509"/>
      <c r="CM74" s="509"/>
      <c r="CN74" s="509"/>
      <c r="CO74" s="509"/>
      <c r="CP74" s="509"/>
      <c r="CQ74" s="509"/>
      <c r="CR74" s="509"/>
      <c r="CS74" s="509"/>
      <c r="CT74" s="509"/>
      <c r="CU74" s="509"/>
      <c r="CV74" s="509"/>
      <c r="CW74" s="509"/>
      <c r="CX74" s="509"/>
      <c r="CY74" s="509"/>
      <c r="CZ74" s="509"/>
      <c r="DA74" s="509"/>
      <c r="DB74" s="509"/>
      <c r="DC74" s="509"/>
      <c r="DD74" s="509"/>
      <c r="DE74" s="509"/>
      <c r="DF74" s="509"/>
      <c r="DG74" s="509"/>
      <c r="DH74" s="509"/>
      <c r="DI74" s="509"/>
      <c r="DJ74" s="509"/>
      <c r="DK74" s="509"/>
      <c r="DL74" s="509"/>
      <c r="DM74" s="509"/>
      <c r="DN74" s="509"/>
      <c r="DO74" s="509"/>
      <c r="DP74" s="509"/>
      <c r="DQ74" s="509"/>
      <c r="DR74" s="509"/>
      <c r="DS74" s="509"/>
      <c r="DT74" s="509"/>
      <c r="DU74" s="509"/>
      <c r="DV74" s="509"/>
      <c r="DW74" s="509"/>
      <c r="DX74" s="509"/>
      <c r="DY74" s="509"/>
      <c r="DZ74" s="509"/>
      <c r="EA74" s="509"/>
      <c r="EB74" s="509"/>
      <c r="EC74" s="509"/>
      <c r="ED74" s="509"/>
      <c r="EE74" s="509"/>
      <c r="EF74" s="509"/>
      <c r="EG74" s="509"/>
      <c r="EH74" s="509"/>
      <c r="EI74" s="509"/>
      <c r="EJ74" s="509"/>
      <c r="EK74" s="509"/>
      <c r="EL74" s="509"/>
      <c r="EM74" s="509"/>
      <c r="EN74" s="509"/>
      <c r="EO74" s="509"/>
      <c r="EP74" s="509"/>
      <c r="EQ74" s="509"/>
      <c r="ER74" s="509"/>
      <c r="ES74" s="509"/>
      <c r="ET74" s="509"/>
      <c r="EU74" s="509"/>
      <c r="EV74" s="509"/>
      <c r="EW74" s="509"/>
      <c r="EX74" s="509"/>
      <c r="EY74" s="509"/>
      <c r="EZ74" s="509"/>
      <c r="FA74" s="509"/>
      <c r="FB74" s="509"/>
      <c r="FC74" s="509"/>
      <c r="FD74" s="509"/>
      <c r="FE74" s="509"/>
      <c r="FF74" s="509"/>
    </row>
    <row r="75" spans="1:166" s="13" customFormat="1" x14ac:dyDescent="0.3">
      <c r="A75" s="189"/>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190"/>
      <c r="EU75" s="190"/>
      <c r="EV75" s="190"/>
      <c r="EW75" s="190"/>
      <c r="EX75" s="190"/>
      <c r="EY75" s="190"/>
      <c r="EZ75" s="190"/>
      <c r="FA75" s="190"/>
      <c r="FB75" s="190"/>
      <c r="FC75" s="190"/>
      <c r="FD75" s="190"/>
      <c r="FE75" s="190"/>
      <c r="FF75" s="190"/>
      <c r="FG75" s="190"/>
      <c r="FH75" s="190"/>
      <c r="FI75" s="190"/>
      <c r="FJ75" s="190"/>
    </row>
    <row r="76" spans="1:166" s="133" customFormat="1" ht="13.8" x14ac:dyDescent="0.25">
      <c r="A76" s="133" t="s">
        <v>43</v>
      </c>
      <c r="AC76" s="548" t="s">
        <v>614</v>
      </c>
      <c r="AD76" s="548"/>
      <c r="AE76" s="548"/>
      <c r="AF76" s="548"/>
      <c r="AG76" s="548"/>
      <c r="AH76" s="548"/>
      <c r="AI76" s="548"/>
      <c r="AJ76" s="548"/>
      <c r="AK76" s="548"/>
      <c r="AL76" s="548"/>
      <c r="AM76" s="548"/>
      <c r="AN76" s="548"/>
      <c r="AO76" s="548"/>
      <c r="AP76" s="548"/>
      <c r="AQ76" s="548"/>
      <c r="AR76" s="548"/>
      <c r="AS76" s="548"/>
      <c r="AT76" s="548"/>
      <c r="AU76" s="548"/>
      <c r="AV76" s="548"/>
      <c r="AW76" s="548"/>
      <c r="AX76" s="548"/>
      <c r="AY76" s="548"/>
      <c r="AZ76" s="548"/>
      <c r="BA76" s="548"/>
      <c r="BB76" s="548"/>
      <c r="BC76" s="548"/>
      <c r="BD76" s="548"/>
      <c r="BE76" s="548"/>
      <c r="BF76" s="548"/>
      <c r="BG76" s="548"/>
      <c r="BH76" s="548"/>
      <c r="BI76" s="548"/>
      <c r="BJ76" s="548"/>
      <c r="BK76" s="548"/>
      <c r="BL76" s="548"/>
      <c r="BM76" s="548"/>
      <c r="BN76" s="548"/>
      <c r="BO76" s="548"/>
      <c r="BP76" s="548"/>
      <c r="BQ76" s="548"/>
      <c r="BR76" s="548"/>
      <c r="BS76" s="548"/>
      <c r="BT76" s="548"/>
      <c r="BU76" s="548"/>
      <c r="BV76" s="548"/>
      <c r="BW76" s="548"/>
      <c r="BX76" s="548"/>
      <c r="BY76" s="548"/>
      <c r="BZ76" s="548"/>
      <c r="CA76" s="548"/>
      <c r="CB76" s="548"/>
      <c r="CC76" s="548"/>
      <c r="CD76" s="548"/>
      <c r="CE76" s="548"/>
      <c r="CF76" s="548"/>
      <c r="CG76" s="548"/>
      <c r="CH76" s="548"/>
      <c r="CI76" s="548"/>
      <c r="CJ76" s="548"/>
      <c r="CK76" s="548"/>
      <c r="CL76" s="548"/>
      <c r="CM76" s="548"/>
      <c r="CN76" s="548"/>
      <c r="CO76" s="548"/>
      <c r="CP76" s="548"/>
      <c r="CQ76" s="548"/>
      <c r="CR76" s="548"/>
      <c r="CS76" s="548"/>
      <c r="CT76" s="548"/>
      <c r="CU76" s="548"/>
      <c r="CV76" s="548"/>
      <c r="CW76" s="548"/>
      <c r="CX76" s="548"/>
      <c r="CY76" s="548"/>
      <c r="CZ76" s="548"/>
      <c r="DA76" s="548"/>
      <c r="DB76" s="548"/>
      <c r="DC76" s="548"/>
      <c r="DD76" s="548"/>
      <c r="DE76" s="548"/>
      <c r="DF76" s="548"/>
      <c r="DG76" s="548"/>
      <c r="DH76" s="548"/>
      <c r="DI76" s="548"/>
      <c r="DJ76" s="548"/>
      <c r="DK76" s="548"/>
      <c r="DL76" s="548"/>
      <c r="DM76" s="548"/>
      <c r="DN76" s="548"/>
      <c r="DO76" s="548"/>
      <c r="DP76" s="548"/>
      <c r="DQ76" s="548"/>
      <c r="DR76" s="548"/>
      <c r="DS76" s="548"/>
      <c r="DT76" s="548"/>
      <c r="DU76" s="548"/>
      <c r="DV76" s="548"/>
      <c r="DW76" s="548"/>
      <c r="DX76" s="548"/>
      <c r="DY76" s="548"/>
      <c r="DZ76" s="548"/>
      <c r="EA76" s="548"/>
      <c r="EB76" s="548"/>
      <c r="EC76" s="548"/>
      <c r="ED76" s="548"/>
      <c r="EE76" s="548"/>
      <c r="EF76" s="548"/>
      <c r="EG76" s="548"/>
      <c r="EH76" s="548"/>
      <c r="EI76" s="548"/>
      <c r="EJ76" s="548"/>
      <c r="EK76" s="548"/>
      <c r="EL76" s="548"/>
      <c r="EM76" s="548"/>
      <c r="EN76" s="548"/>
      <c r="EO76" s="548"/>
      <c r="EP76" s="548"/>
      <c r="EQ76" s="548"/>
      <c r="ER76" s="548"/>
      <c r="ES76" s="548"/>
      <c r="ET76" s="548"/>
      <c r="EU76" s="548"/>
      <c r="EV76" s="548"/>
      <c r="EW76" s="548"/>
      <c r="EX76" s="548"/>
      <c r="EY76" s="548"/>
      <c r="EZ76" s="548"/>
      <c r="FA76" s="548"/>
      <c r="FB76" s="548"/>
      <c r="FC76" s="548"/>
      <c r="FD76" s="548"/>
      <c r="FE76" s="548"/>
      <c r="FF76" s="548"/>
      <c r="FG76" s="548"/>
      <c r="FH76" s="548"/>
      <c r="FI76" s="548"/>
      <c r="FJ76" s="548"/>
    </row>
    <row r="77" spans="1:166" s="13" customFormat="1" x14ac:dyDescent="0.3">
      <c r="A77" s="189"/>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190"/>
      <c r="EU77" s="190"/>
      <c r="EV77" s="190"/>
      <c r="EW77" s="190"/>
      <c r="EX77" s="190"/>
      <c r="EY77" s="190"/>
      <c r="EZ77" s="190"/>
      <c r="FA77" s="190"/>
      <c r="FB77" s="190"/>
      <c r="FC77" s="190"/>
      <c r="FD77" s="190"/>
      <c r="FE77" s="190"/>
      <c r="FF77" s="190"/>
      <c r="FG77" s="190"/>
      <c r="FH77" s="190"/>
      <c r="FI77" s="190"/>
      <c r="FJ77" s="190"/>
    </row>
    <row r="78" spans="1:166" s="133" customFormat="1" ht="13.8" x14ac:dyDescent="0.25">
      <c r="A78" s="545" t="s">
        <v>44</v>
      </c>
      <c r="B78" s="545"/>
      <c r="C78" s="545"/>
      <c r="D78" s="545"/>
      <c r="E78" s="545"/>
      <c r="F78" s="545"/>
      <c r="G78" s="545"/>
      <c r="H78" s="545"/>
      <c r="I78" s="545"/>
      <c r="J78" s="545"/>
      <c r="K78" s="545"/>
      <c r="L78" s="545"/>
      <c r="M78" s="545"/>
      <c r="N78" s="545"/>
      <c r="O78" s="545"/>
      <c r="P78" s="545"/>
      <c r="Q78" s="545"/>
      <c r="R78" s="545"/>
      <c r="S78" s="545"/>
      <c r="T78" s="545"/>
      <c r="U78" s="545"/>
      <c r="V78" s="545"/>
      <c r="W78" s="545"/>
      <c r="X78" s="545"/>
      <c r="Y78" s="545"/>
      <c r="Z78" s="545"/>
      <c r="AA78" s="545"/>
      <c r="AB78" s="545"/>
      <c r="AC78" s="545"/>
      <c r="AD78" s="545"/>
      <c r="AE78" s="545"/>
      <c r="AF78" s="545"/>
      <c r="AG78" s="545"/>
      <c r="AH78" s="545"/>
      <c r="AI78" s="545"/>
      <c r="AJ78" s="545"/>
      <c r="AK78" s="545"/>
      <c r="AL78" s="545"/>
      <c r="AM78" s="545"/>
      <c r="AN78" s="545"/>
      <c r="AO78" s="545"/>
      <c r="AP78" s="545"/>
      <c r="AQ78" s="545"/>
      <c r="AR78" s="545"/>
      <c r="AS78" s="545"/>
      <c r="AT78" s="545"/>
      <c r="AU78" s="546" t="s">
        <v>613</v>
      </c>
      <c r="AV78" s="546"/>
      <c r="AW78" s="546"/>
      <c r="AX78" s="546"/>
      <c r="AY78" s="546"/>
      <c r="AZ78" s="546"/>
      <c r="BA78" s="546"/>
      <c r="BB78" s="546"/>
      <c r="BC78" s="546"/>
      <c r="BD78" s="546"/>
      <c r="BE78" s="546"/>
      <c r="BF78" s="546"/>
      <c r="BG78" s="546"/>
      <c r="BH78" s="546"/>
      <c r="BI78" s="546"/>
      <c r="BJ78" s="546"/>
      <c r="BK78" s="546"/>
      <c r="BL78" s="546"/>
      <c r="BM78" s="546"/>
      <c r="BN78" s="546"/>
      <c r="BO78" s="546"/>
      <c r="BP78" s="546"/>
      <c r="BQ78" s="546"/>
      <c r="BR78" s="546"/>
      <c r="BS78" s="546"/>
      <c r="BT78" s="546"/>
      <c r="BU78" s="546"/>
      <c r="BV78" s="546"/>
      <c r="BW78" s="546"/>
      <c r="BX78" s="546"/>
      <c r="BY78" s="546"/>
      <c r="BZ78" s="546"/>
      <c r="CA78" s="546"/>
      <c r="CB78" s="546"/>
      <c r="CC78" s="546"/>
      <c r="CD78" s="546"/>
      <c r="CE78" s="546"/>
      <c r="CF78" s="546"/>
      <c r="CG78" s="546"/>
      <c r="CH78" s="546"/>
      <c r="CI78" s="546"/>
      <c r="CJ78" s="546"/>
      <c r="CK78" s="546"/>
      <c r="CL78" s="546"/>
      <c r="CM78" s="546"/>
      <c r="CN78" s="546"/>
      <c r="CO78" s="546"/>
      <c r="CP78" s="546"/>
      <c r="CQ78" s="546"/>
      <c r="CR78" s="546"/>
      <c r="CS78" s="546"/>
      <c r="CT78" s="546"/>
      <c r="CU78" s="546"/>
      <c r="CV78" s="546"/>
      <c r="CW78" s="546"/>
      <c r="CX78" s="546"/>
      <c r="CY78" s="546"/>
      <c r="CZ78" s="546"/>
      <c r="DA78" s="546"/>
      <c r="DB78" s="546"/>
      <c r="DC78" s="546"/>
      <c r="DD78" s="546"/>
      <c r="DE78" s="546"/>
      <c r="DF78" s="546"/>
      <c r="DG78" s="546"/>
      <c r="DH78" s="546"/>
      <c r="DI78" s="546"/>
      <c r="DJ78" s="546"/>
      <c r="DK78" s="546"/>
      <c r="DL78" s="546"/>
      <c r="DM78" s="546"/>
      <c r="DN78" s="546"/>
      <c r="DO78" s="546"/>
      <c r="DP78" s="546"/>
      <c r="DQ78" s="546"/>
      <c r="DR78" s="546"/>
      <c r="DS78" s="546"/>
      <c r="DT78" s="546"/>
      <c r="DU78" s="546"/>
      <c r="DV78" s="546"/>
      <c r="DW78" s="546"/>
      <c r="DX78" s="546"/>
      <c r="DY78" s="546"/>
      <c r="DZ78" s="546"/>
      <c r="EA78" s="546"/>
      <c r="EB78" s="546"/>
      <c r="EC78" s="546"/>
      <c r="ED78" s="546"/>
      <c r="EE78" s="546"/>
      <c r="EF78" s="546"/>
      <c r="EG78" s="546"/>
      <c r="EH78" s="546"/>
      <c r="EI78" s="546"/>
      <c r="EJ78" s="546"/>
      <c r="EK78" s="546"/>
      <c r="EL78" s="546"/>
      <c r="EM78" s="546"/>
      <c r="EN78" s="546"/>
      <c r="EO78" s="546"/>
      <c r="EP78" s="546"/>
      <c r="EQ78" s="546"/>
      <c r="ER78" s="546"/>
      <c r="ES78" s="546"/>
      <c r="ET78" s="546"/>
      <c r="EU78" s="546"/>
      <c r="EV78" s="546"/>
      <c r="EW78" s="546"/>
      <c r="EX78" s="546"/>
      <c r="EY78" s="546"/>
      <c r="EZ78" s="546"/>
      <c r="FA78" s="546"/>
      <c r="FB78" s="546"/>
      <c r="FC78" s="546"/>
      <c r="FD78" s="546"/>
      <c r="FE78" s="546"/>
      <c r="FF78" s="546"/>
      <c r="FG78" s="546"/>
      <c r="FH78" s="546"/>
      <c r="FI78" s="546"/>
      <c r="FJ78" s="546"/>
    </row>
    <row r="79" spans="1:166" ht="14.4" customHeight="1" x14ac:dyDescent="0.25">
      <c r="AT79" s="508" t="s">
        <v>709</v>
      </c>
      <c r="AU79" s="508"/>
      <c r="AV79" s="508"/>
      <c r="AW79" s="508"/>
      <c r="AX79" s="508"/>
      <c r="AY79" s="508"/>
      <c r="AZ79" s="508"/>
      <c r="BA79" s="508"/>
      <c r="BB79" s="508"/>
      <c r="BC79" s="508"/>
      <c r="BD79" s="508"/>
      <c r="BE79" s="508"/>
      <c r="BF79" s="508"/>
      <c r="BG79" s="508"/>
      <c r="BH79" s="508"/>
      <c r="BI79" s="508"/>
      <c r="BJ79" s="508"/>
      <c r="BK79" s="508"/>
      <c r="BL79" s="508"/>
      <c r="BM79" s="508"/>
      <c r="BN79" s="508"/>
      <c r="BO79" s="508"/>
      <c r="BP79" s="508"/>
      <c r="BQ79" s="508"/>
      <c r="BR79" s="508"/>
      <c r="BS79" s="508"/>
      <c r="BT79" s="508"/>
      <c r="BU79" s="508"/>
      <c r="BV79" s="508"/>
      <c r="BW79" s="508"/>
      <c r="BX79" s="508"/>
      <c r="BY79" s="508"/>
      <c r="BZ79" s="508"/>
      <c r="CA79" s="508"/>
      <c r="CB79" s="508"/>
      <c r="CC79" s="508"/>
      <c r="CD79" s="508"/>
      <c r="CE79" s="508"/>
      <c r="CF79" s="508"/>
      <c r="CG79" s="508"/>
      <c r="CH79" s="508"/>
      <c r="CI79" s="508"/>
      <c r="CJ79" s="508"/>
      <c r="CK79" s="508"/>
      <c r="CL79" s="508"/>
      <c r="CM79" s="508"/>
      <c r="CN79" s="508"/>
      <c r="CO79" s="508"/>
      <c r="CP79" s="508"/>
      <c r="CQ79" s="508"/>
      <c r="CR79" s="508"/>
      <c r="CS79" s="508"/>
      <c r="CT79" s="508"/>
      <c r="CU79" s="508"/>
      <c r="CV79" s="508"/>
      <c r="CW79" s="508"/>
      <c r="CX79" s="508"/>
      <c r="CY79" s="508"/>
      <c r="CZ79" s="508"/>
      <c r="DA79" s="508"/>
      <c r="DB79" s="508"/>
      <c r="DC79" s="508"/>
      <c r="DD79" s="508"/>
      <c r="DE79" s="508"/>
      <c r="DF79" s="508"/>
      <c r="DG79" s="508"/>
      <c r="DH79" s="508"/>
      <c r="DI79" s="508"/>
      <c r="DJ79" s="508"/>
      <c r="DK79" s="508"/>
      <c r="DL79" s="508"/>
      <c r="DM79" s="508"/>
      <c r="DN79" s="508"/>
      <c r="DO79" s="508"/>
      <c r="DP79" s="508"/>
      <c r="DQ79" s="508"/>
      <c r="DR79" s="508"/>
      <c r="DS79" s="508"/>
      <c r="DT79" s="508"/>
      <c r="DU79" s="508"/>
      <c r="DV79" s="508"/>
      <c r="DW79" s="508"/>
      <c r="DX79" s="508"/>
      <c r="DY79" s="508"/>
      <c r="DZ79" s="508"/>
      <c r="EA79" s="508"/>
      <c r="EB79" s="508"/>
      <c r="EC79" s="508"/>
      <c r="ED79" s="508"/>
      <c r="EE79" s="508"/>
      <c r="EF79" s="508"/>
      <c r="EG79" s="508"/>
      <c r="EH79" s="508"/>
      <c r="EI79" s="508"/>
      <c r="EJ79" s="508"/>
      <c r="EK79" s="508"/>
      <c r="EL79" s="508"/>
      <c r="EM79" s="508"/>
      <c r="EN79" s="508"/>
      <c r="EO79" s="508"/>
      <c r="EP79" s="508"/>
      <c r="EQ79" s="508"/>
      <c r="ER79" s="508"/>
      <c r="ES79" s="508"/>
      <c r="ET79" s="508"/>
      <c r="EU79" s="508"/>
      <c r="EV79" s="508"/>
      <c r="EW79" s="508"/>
      <c r="EX79" s="508"/>
      <c r="EY79" s="508"/>
      <c r="EZ79" s="508"/>
      <c r="FA79" s="508"/>
      <c r="FB79" s="508"/>
      <c r="FC79" s="508"/>
      <c r="FD79" s="508"/>
      <c r="FE79" s="508"/>
      <c r="FF79" s="508"/>
      <c r="FG79" s="508"/>
      <c r="FH79" s="508"/>
      <c r="FI79" s="508"/>
      <c r="FJ79" s="508"/>
    </row>
    <row r="80" spans="1:166" x14ac:dyDescent="0.25">
      <c r="C80" s="507"/>
      <c r="D80" s="508"/>
      <c r="E80" s="508"/>
      <c r="F80" s="508"/>
      <c r="G80" s="508"/>
      <c r="H80" s="508"/>
      <c r="I80" s="508"/>
      <c r="J80" s="508"/>
      <c r="K80" s="508"/>
      <c r="L80" s="508"/>
      <c r="M80" s="508"/>
      <c r="N80" s="508"/>
      <c r="O80" s="508"/>
      <c r="P80" s="508"/>
      <c r="Q80" s="508"/>
      <c r="R80" s="508"/>
      <c r="S80" s="508"/>
      <c r="T80" s="508"/>
      <c r="U80" s="508"/>
      <c r="V80" s="508"/>
      <c r="W80" s="508"/>
      <c r="X80" s="508"/>
      <c r="Y80" s="508"/>
      <c r="Z80" s="508"/>
      <c r="AA80" s="508"/>
      <c r="AB80" s="508"/>
      <c r="AC80" s="508"/>
    </row>
  </sheetData>
  <mergeCells count="532">
    <mergeCell ref="AT79:FJ79"/>
    <mergeCell ref="BK34:CB34"/>
    <mergeCell ref="CC34:CU34"/>
    <mergeCell ref="CV34:DM34"/>
    <mergeCell ref="DN34:EC34"/>
    <mergeCell ref="ED34:ES34"/>
    <mergeCell ref="ET34:FJ34"/>
    <mergeCell ref="A38:F38"/>
    <mergeCell ref="G38:AC38"/>
    <mergeCell ref="AD38:AS38"/>
    <mergeCell ref="AT38:BJ38"/>
    <mergeCell ref="BK38:CB38"/>
    <mergeCell ref="CC38:CU38"/>
    <mergeCell ref="CV38:DM38"/>
    <mergeCell ref="DN38:EC38"/>
    <mergeCell ref="ED38:ES38"/>
    <mergeCell ref="ET38:FJ38"/>
    <mergeCell ref="ET36:FJ36"/>
    <mergeCell ref="A37:F37"/>
    <mergeCell ref="G37:AC37"/>
    <mergeCell ref="AD37:AS37"/>
    <mergeCell ref="AT37:BJ37"/>
    <mergeCell ref="BK37:CB37"/>
    <mergeCell ref="CC37:CU37"/>
    <mergeCell ref="ET68:FJ68"/>
    <mergeCell ref="AD69:ES69"/>
    <mergeCell ref="BL68:ES68"/>
    <mergeCell ref="A78:AT78"/>
    <mergeCell ref="AU78:FJ78"/>
    <mergeCell ref="AC76:FJ76"/>
    <mergeCell ref="AC72:FJ72"/>
    <mergeCell ref="A73:AT73"/>
    <mergeCell ref="AU73:FJ73"/>
    <mergeCell ref="A70:AC70"/>
    <mergeCell ref="AD70:AS70"/>
    <mergeCell ref="AT70:BJ70"/>
    <mergeCell ref="BK70:CB70"/>
    <mergeCell ref="CC70:CU70"/>
    <mergeCell ref="CV70:DM70"/>
    <mergeCell ref="DN70:EC70"/>
    <mergeCell ref="DN64:EC64"/>
    <mergeCell ref="DN65:EC65"/>
    <mergeCell ref="DN66:EC66"/>
    <mergeCell ref="ED62:ES62"/>
    <mergeCell ref="ET62:FJ62"/>
    <mergeCell ref="ED63:ES63"/>
    <mergeCell ref="ET63:FJ63"/>
    <mergeCell ref="ET64:FJ64"/>
    <mergeCell ref="ED64:ES64"/>
    <mergeCell ref="ED65:ES65"/>
    <mergeCell ref="ET65:FJ65"/>
    <mergeCell ref="ED66:ES66"/>
    <mergeCell ref="ET66:FJ66"/>
    <mergeCell ref="DN62:EC62"/>
    <mergeCell ref="DN63:EC63"/>
    <mergeCell ref="CC64:CU64"/>
    <mergeCell ref="CC65:CU65"/>
    <mergeCell ref="CC66:CU66"/>
    <mergeCell ref="AT62:BJ62"/>
    <mergeCell ref="AT63:BJ63"/>
    <mergeCell ref="CC62:CU62"/>
    <mergeCell ref="CC63:CU63"/>
    <mergeCell ref="CV64:DM64"/>
    <mergeCell ref="CV65:DM65"/>
    <mergeCell ref="CV66:DM66"/>
    <mergeCell ref="AT64:BJ64"/>
    <mergeCell ref="AT65:BJ65"/>
    <mergeCell ref="CV62:DM62"/>
    <mergeCell ref="CV63:DM63"/>
    <mergeCell ref="A62:F62"/>
    <mergeCell ref="G62:AC62"/>
    <mergeCell ref="A63:F63"/>
    <mergeCell ref="G63:AC63"/>
    <mergeCell ref="AD66:AS66"/>
    <mergeCell ref="AT66:BJ66"/>
    <mergeCell ref="BK62:CB62"/>
    <mergeCell ref="BK63:CB63"/>
    <mergeCell ref="BK64:CB64"/>
    <mergeCell ref="BK65:CB65"/>
    <mergeCell ref="BK66:CB66"/>
    <mergeCell ref="AD63:AS63"/>
    <mergeCell ref="AD64:AS64"/>
    <mergeCell ref="AD65:AS65"/>
    <mergeCell ref="ET23:FJ23"/>
    <mergeCell ref="ET24:FJ24"/>
    <mergeCell ref="ET25:FJ25"/>
    <mergeCell ref="ET26:FJ26"/>
    <mergeCell ref="ET27:FJ27"/>
    <mergeCell ref="DN22:EC22"/>
    <mergeCell ref="DN23:EC23"/>
    <mergeCell ref="DN24:EC24"/>
    <mergeCell ref="DN25:EC25"/>
    <mergeCell ref="DN26:EC26"/>
    <mergeCell ref="DN27:EC27"/>
    <mergeCell ref="ED22:ES22"/>
    <mergeCell ref="ED23:ES23"/>
    <mergeCell ref="ET21:FJ21"/>
    <mergeCell ref="AT22:BJ22"/>
    <mergeCell ref="AD19:AS19"/>
    <mergeCell ref="AD20:AS20"/>
    <mergeCell ref="AD21:AS21"/>
    <mergeCell ref="AD22:AS22"/>
    <mergeCell ref="AT19:BJ19"/>
    <mergeCell ref="BK19:CB19"/>
    <mergeCell ref="CC19:CU19"/>
    <mergeCell ref="CV19:DM19"/>
    <mergeCell ref="DN19:EC19"/>
    <mergeCell ref="ED19:ES19"/>
    <mergeCell ref="ET19:FJ19"/>
    <mergeCell ref="AT20:BJ20"/>
    <mergeCell ref="BK20:CB20"/>
    <mergeCell ref="CC20:CU20"/>
    <mergeCell ref="CV20:DM20"/>
    <mergeCell ref="DN20:EC20"/>
    <mergeCell ref="ED20:ES20"/>
    <mergeCell ref="ET20:FJ20"/>
    <mergeCell ref="BK22:CB22"/>
    <mergeCell ref="CC22:CU22"/>
    <mergeCell ref="ET22:FJ22"/>
    <mergeCell ref="AT21:BJ21"/>
    <mergeCell ref="BK21:CB21"/>
    <mergeCell ref="CC21:CU21"/>
    <mergeCell ref="CV21:DM21"/>
    <mergeCell ref="DN21:EC21"/>
    <mergeCell ref="ED21:ES21"/>
    <mergeCell ref="AT23:BJ23"/>
    <mergeCell ref="AT24:BJ24"/>
    <mergeCell ref="AT25:BJ25"/>
    <mergeCell ref="AT26:BJ26"/>
    <mergeCell ref="CC24:CU24"/>
    <mergeCell ref="CC25:CU25"/>
    <mergeCell ref="CC26:CU26"/>
    <mergeCell ref="CV22:DM22"/>
    <mergeCell ref="CV23:DM23"/>
    <mergeCell ref="CV24:DM24"/>
    <mergeCell ref="CV25:DM25"/>
    <mergeCell ref="CV26:DM26"/>
    <mergeCell ref="AT27:BJ27"/>
    <mergeCell ref="BK23:CB23"/>
    <mergeCell ref="BK24:CB24"/>
    <mergeCell ref="BK25:CB25"/>
    <mergeCell ref="BK26:CB26"/>
    <mergeCell ref="BK27:CB27"/>
    <mergeCell ref="ED24:ES24"/>
    <mergeCell ref="ED25:ES25"/>
    <mergeCell ref="ED26:ES26"/>
    <mergeCell ref="ED27:ES27"/>
    <mergeCell ref="CC23:CU23"/>
    <mergeCell ref="CC27:CU27"/>
    <mergeCell ref="CV27:DM27"/>
    <mergeCell ref="AD27:AS27"/>
    <mergeCell ref="A24:F24"/>
    <mergeCell ref="G24:AC24"/>
    <mergeCell ref="A25:F25"/>
    <mergeCell ref="G25:AC25"/>
    <mergeCell ref="A26:F26"/>
    <mergeCell ref="G26:AC26"/>
    <mergeCell ref="A27:F27"/>
    <mergeCell ref="G27:AC27"/>
    <mergeCell ref="AD24:AS24"/>
    <mergeCell ref="AD25:AS25"/>
    <mergeCell ref="AD26:AS26"/>
    <mergeCell ref="A67:AC67"/>
    <mergeCell ref="A61:FJ61"/>
    <mergeCell ref="ET60:FJ60"/>
    <mergeCell ref="ED70:ES70"/>
    <mergeCell ref="ET70:FJ70"/>
    <mergeCell ref="ET69:FJ69"/>
    <mergeCell ref="A69:F69"/>
    <mergeCell ref="G69:AC69"/>
    <mergeCell ref="DN60:EC60"/>
    <mergeCell ref="ED60:ES60"/>
    <mergeCell ref="BK67:CB67"/>
    <mergeCell ref="CC67:CU67"/>
    <mergeCell ref="CV67:DM67"/>
    <mergeCell ref="DN67:EC67"/>
    <mergeCell ref="ED67:ES67"/>
    <mergeCell ref="AD67:AS67"/>
    <mergeCell ref="AT67:BJ67"/>
    <mergeCell ref="A64:F64"/>
    <mergeCell ref="G64:AC64"/>
    <mergeCell ref="A65:F65"/>
    <mergeCell ref="G65:AC65"/>
    <mergeCell ref="A66:F66"/>
    <mergeCell ref="G66:AC66"/>
    <mergeCell ref="AD62:AS62"/>
    <mergeCell ref="ET16:FJ16"/>
    <mergeCell ref="A17:FJ17"/>
    <mergeCell ref="AD60:AS60"/>
    <mergeCell ref="AT60:BJ60"/>
    <mergeCell ref="BK60:CB60"/>
    <mergeCell ref="A60:AC60"/>
    <mergeCell ref="CC60:CU60"/>
    <mergeCell ref="CV60:DM60"/>
    <mergeCell ref="ET67:FJ67"/>
    <mergeCell ref="ET18:FJ18"/>
    <mergeCell ref="ET59:FJ59"/>
    <mergeCell ref="ET28:FJ28"/>
    <mergeCell ref="A16:F16"/>
    <mergeCell ref="G16:AC16"/>
    <mergeCell ref="AD16:AS16"/>
    <mergeCell ref="AT16:BJ16"/>
    <mergeCell ref="BK16:CB16"/>
    <mergeCell ref="CC16:CU16"/>
    <mergeCell ref="CV16:DM16"/>
    <mergeCell ref="DN16:EC16"/>
    <mergeCell ref="ED16:ES16"/>
    <mergeCell ref="A28:AC28"/>
    <mergeCell ref="BK18:CB18"/>
    <mergeCell ref="CC18:CU18"/>
    <mergeCell ref="A10:AT10"/>
    <mergeCell ref="AU10:FJ10"/>
    <mergeCell ref="A2:FJ2"/>
    <mergeCell ref="AC8:FJ8"/>
    <mergeCell ref="A13:F15"/>
    <mergeCell ref="G13:AC15"/>
    <mergeCell ref="AD13:AS15"/>
    <mergeCell ref="AT13:DM13"/>
    <mergeCell ref="DN13:EC15"/>
    <mergeCell ref="ED13:ES15"/>
    <mergeCell ref="ET13:FJ15"/>
    <mergeCell ref="AT14:BJ15"/>
    <mergeCell ref="BK14:DM14"/>
    <mergeCell ref="BK15:CB15"/>
    <mergeCell ref="CC15:CU15"/>
    <mergeCell ref="CV15:DM15"/>
    <mergeCell ref="A4:GB4"/>
    <mergeCell ref="A6:GB6"/>
    <mergeCell ref="CV18:DM18"/>
    <mergeCell ref="DN18:EC18"/>
    <mergeCell ref="ED18:ES18"/>
    <mergeCell ref="A18:F18"/>
    <mergeCell ref="G18:AC18"/>
    <mergeCell ref="AD18:AS18"/>
    <mergeCell ref="AT18:BJ18"/>
    <mergeCell ref="A19:F19"/>
    <mergeCell ref="G19:AC19"/>
    <mergeCell ref="A20:F20"/>
    <mergeCell ref="G20:AC20"/>
    <mergeCell ref="A21:F21"/>
    <mergeCell ref="G21:AC21"/>
    <mergeCell ref="A22:F22"/>
    <mergeCell ref="G22:AC22"/>
    <mergeCell ref="A23:F23"/>
    <mergeCell ref="G23:AC23"/>
    <mergeCell ref="AD23:AS23"/>
    <mergeCell ref="BK59:CB59"/>
    <mergeCell ref="CC59:CU59"/>
    <mergeCell ref="CV59:DM59"/>
    <mergeCell ref="DN59:EC59"/>
    <mergeCell ref="ED59:ES59"/>
    <mergeCell ref="A59:F59"/>
    <mergeCell ref="G59:AC59"/>
    <mergeCell ref="AD59:AS59"/>
    <mergeCell ref="AT59:BJ59"/>
    <mergeCell ref="A29:FJ29"/>
    <mergeCell ref="BK28:CB28"/>
    <mergeCell ref="CC28:CU28"/>
    <mergeCell ref="CV28:DM28"/>
    <mergeCell ref="DN28:EC28"/>
    <mergeCell ref="ED28:ES28"/>
    <mergeCell ref="AD28:AS28"/>
    <mergeCell ref="AT28:BJ28"/>
    <mergeCell ref="ET30:FJ30"/>
    <mergeCell ref="ET32:FJ32"/>
    <mergeCell ref="A30:F30"/>
    <mergeCell ref="G30:AC30"/>
    <mergeCell ref="AD30:AS30"/>
    <mergeCell ref="AT30:BJ30"/>
    <mergeCell ref="BK30:CB30"/>
    <mergeCell ref="CC30:CU30"/>
    <mergeCell ref="CV30:DM30"/>
    <mergeCell ref="DN30:EC30"/>
    <mergeCell ref="ED30:ES30"/>
    <mergeCell ref="A32:F32"/>
    <mergeCell ref="G32:AC32"/>
    <mergeCell ref="AD32:AS32"/>
    <mergeCell ref="AT32:BJ32"/>
    <mergeCell ref="BK32:CB32"/>
    <mergeCell ref="CC32:CU32"/>
    <mergeCell ref="CV32:DM32"/>
    <mergeCell ref="DN32:EC32"/>
    <mergeCell ref="ED32:ES32"/>
    <mergeCell ref="ET33:FJ33"/>
    <mergeCell ref="A35:F35"/>
    <mergeCell ref="AD35:AS35"/>
    <mergeCell ref="G35:AC35"/>
    <mergeCell ref="AT35:BJ35"/>
    <mergeCell ref="BK35:CB35"/>
    <mergeCell ref="CC35:CU35"/>
    <mergeCell ref="CV35:DM35"/>
    <mergeCell ref="DN35:EC35"/>
    <mergeCell ref="ED35:ES35"/>
    <mergeCell ref="ET35:FJ35"/>
    <mergeCell ref="A33:F33"/>
    <mergeCell ref="G33:AC33"/>
    <mergeCell ref="AD33:AS33"/>
    <mergeCell ref="AT33:BJ33"/>
    <mergeCell ref="BK33:CB33"/>
    <mergeCell ref="CC33:CU33"/>
    <mergeCell ref="CV33:DM33"/>
    <mergeCell ref="DN33:EC33"/>
    <mergeCell ref="ED33:ES33"/>
    <mergeCell ref="A34:F34"/>
    <mergeCell ref="G34:AC34"/>
    <mergeCell ref="AD34:AS34"/>
    <mergeCell ref="AT34:BJ34"/>
    <mergeCell ref="DN37:EC37"/>
    <mergeCell ref="ED37:ES37"/>
    <mergeCell ref="ET37:FJ37"/>
    <mergeCell ref="A36:F36"/>
    <mergeCell ref="G36:AC36"/>
    <mergeCell ref="AD36:AS36"/>
    <mergeCell ref="AT36:BJ36"/>
    <mergeCell ref="BK36:CB36"/>
    <mergeCell ref="CC36:CU36"/>
    <mergeCell ref="CV36:DM36"/>
    <mergeCell ref="DN36:EC36"/>
    <mergeCell ref="ED36:ES36"/>
    <mergeCell ref="CV37:DM37"/>
    <mergeCell ref="ET39:FJ39"/>
    <mergeCell ref="A40:F40"/>
    <mergeCell ref="G40:AC40"/>
    <mergeCell ref="AD40:AS40"/>
    <mergeCell ref="AT40:BJ40"/>
    <mergeCell ref="BK40:CB40"/>
    <mergeCell ref="CC40:CU40"/>
    <mergeCell ref="CV40:DM40"/>
    <mergeCell ref="DN40:EC40"/>
    <mergeCell ref="ED40:ES40"/>
    <mergeCell ref="ET40:FJ40"/>
    <mergeCell ref="A39:F39"/>
    <mergeCell ref="G39:AC39"/>
    <mergeCell ref="AD39:AS39"/>
    <mergeCell ref="AT39:BJ39"/>
    <mergeCell ref="BK39:CB39"/>
    <mergeCell ref="CC39:CU39"/>
    <mergeCell ref="CV39:DM39"/>
    <mergeCell ref="DN39:EC39"/>
    <mergeCell ref="ED39:ES39"/>
    <mergeCell ref="ET44:FJ44"/>
    <mergeCell ref="A46:F46"/>
    <mergeCell ref="G46:AC46"/>
    <mergeCell ref="AD46:AS46"/>
    <mergeCell ref="AT46:BJ46"/>
    <mergeCell ref="BK46:CB46"/>
    <mergeCell ref="CC46:CU46"/>
    <mergeCell ref="CV46:DM46"/>
    <mergeCell ref="DN46:EC46"/>
    <mergeCell ref="ED46:ES46"/>
    <mergeCell ref="ET46:FJ46"/>
    <mergeCell ref="A44:F44"/>
    <mergeCell ref="G44:AC44"/>
    <mergeCell ref="AD44:AS44"/>
    <mergeCell ref="AT44:BJ44"/>
    <mergeCell ref="BK44:CB44"/>
    <mergeCell ref="CC44:CU44"/>
    <mergeCell ref="CV44:DM44"/>
    <mergeCell ref="DN44:EC44"/>
    <mergeCell ref="ED44:ES44"/>
    <mergeCell ref="G50:AC50"/>
    <mergeCell ref="AD50:AS50"/>
    <mergeCell ref="AT50:BJ50"/>
    <mergeCell ref="BK50:CB50"/>
    <mergeCell ref="CC50:CU50"/>
    <mergeCell ref="CV50:DM50"/>
    <mergeCell ref="DN50:EC50"/>
    <mergeCell ref="ED50:ES50"/>
    <mergeCell ref="ET47:FJ47"/>
    <mergeCell ref="G48:AC48"/>
    <mergeCell ref="AD48:AS48"/>
    <mergeCell ref="AT48:BJ48"/>
    <mergeCell ref="BK48:CB48"/>
    <mergeCell ref="CC48:CU48"/>
    <mergeCell ref="CV48:DM48"/>
    <mergeCell ref="DN48:EC48"/>
    <mergeCell ref="ED48:ES48"/>
    <mergeCell ref="ET48:FJ48"/>
    <mergeCell ref="G47:AC47"/>
    <mergeCell ref="AD47:AS47"/>
    <mergeCell ref="AT47:BJ47"/>
    <mergeCell ref="BK47:CB47"/>
    <mergeCell ref="CC47:CU47"/>
    <mergeCell ref="CV47:DM47"/>
    <mergeCell ref="ET50:FJ50"/>
    <mergeCell ref="A31:F31"/>
    <mergeCell ref="G31:AC31"/>
    <mergeCell ref="AD31:AS31"/>
    <mergeCell ref="AT31:BJ31"/>
    <mergeCell ref="BK31:CB31"/>
    <mergeCell ref="CC31:CU31"/>
    <mergeCell ref="CV31:DM31"/>
    <mergeCell ref="DN31:EC31"/>
    <mergeCell ref="ED31:ES31"/>
    <mergeCell ref="ET31:FJ31"/>
    <mergeCell ref="A42:F42"/>
    <mergeCell ref="G42:AC42"/>
    <mergeCell ref="AD42:AS42"/>
    <mergeCell ref="AT42:BJ42"/>
    <mergeCell ref="BK42:CB42"/>
    <mergeCell ref="CC42:CU42"/>
    <mergeCell ref="CV42:DM42"/>
    <mergeCell ref="DN42:EC42"/>
    <mergeCell ref="ED42:ES42"/>
    <mergeCell ref="ET42:FJ42"/>
    <mergeCell ref="A41:F41"/>
    <mergeCell ref="G41:AC41"/>
    <mergeCell ref="A50:F50"/>
    <mergeCell ref="AD41:AS41"/>
    <mergeCell ref="AT41:BJ41"/>
    <mergeCell ref="BK41:CB41"/>
    <mergeCell ref="CC41:CU41"/>
    <mergeCell ref="CV41:DM41"/>
    <mergeCell ref="DN41:EC41"/>
    <mergeCell ref="ED41:ES41"/>
    <mergeCell ref="ET41:FJ41"/>
    <mergeCell ref="A43:F43"/>
    <mergeCell ref="G43:AC43"/>
    <mergeCell ref="AD43:AS43"/>
    <mergeCell ref="AT43:BJ43"/>
    <mergeCell ref="BK43:CB43"/>
    <mergeCell ref="CC43:CU43"/>
    <mergeCell ref="CV43:DM43"/>
    <mergeCell ref="DN43:EC43"/>
    <mergeCell ref="ED43:ES43"/>
    <mergeCell ref="ET43:FJ43"/>
    <mergeCell ref="ET49:FJ49"/>
    <mergeCell ref="A45:F45"/>
    <mergeCell ref="G45:AC45"/>
    <mergeCell ref="AD45:AS45"/>
    <mergeCell ref="AT45:BJ45"/>
    <mergeCell ref="BK45:CB45"/>
    <mergeCell ref="CC45:CU45"/>
    <mergeCell ref="CV45:DM45"/>
    <mergeCell ref="DN45:EC45"/>
    <mergeCell ref="ED45:ES45"/>
    <mergeCell ref="ET45:FJ45"/>
    <mergeCell ref="A49:F49"/>
    <mergeCell ref="G49:AC49"/>
    <mergeCell ref="AD49:AS49"/>
    <mergeCell ref="BK49:CB49"/>
    <mergeCell ref="AT49:BJ49"/>
    <mergeCell ref="CC49:CU49"/>
    <mergeCell ref="CV49:DM49"/>
    <mergeCell ref="DN49:EC49"/>
    <mergeCell ref="ED49:ES49"/>
    <mergeCell ref="A48:F48"/>
    <mergeCell ref="A47:F47"/>
    <mergeCell ref="DN47:EC47"/>
    <mergeCell ref="ED47:ES47"/>
    <mergeCell ref="ET51:FJ51"/>
    <mergeCell ref="A52:F52"/>
    <mergeCell ref="G52:AC52"/>
    <mergeCell ref="AD52:AS52"/>
    <mergeCell ref="AT52:BJ52"/>
    <mergeCell ref="BK52:CB52"/>
    <mergeCell ref="CC52:CU52"/>
    <mergeCell ref="CV52:DM52"/>
    <mergeCell ref="DN52:EC52"/>
    <mergeCell ref="ED52:ES52"/>
    <mergeCell ref="ET52:FJ52"/>
    <mergeCell ref="A51:F51"/>
    <mergeCell ref="G51:AC51"/>
    <mergeCell ref="AD51:AS51"/>
    <mergeCell ref="AT51:BJ51"/>
    <mergeCell ref="BK51:CB51"/>
    <mergeCell ref="CC51:CU51"/>
    <mergeCell ref="CV51:DM51"/>
    <mergeCell ref="DN51:EC51"/>
    <mergeCell ref="ED51:ES51"/>
    <mergeCell ref="ET54:FJ54"/>
    <mergeCell ref="A55:F55"/>
    <mergeCell ref="G55:AC55"/>
    <mergeCell ref="AD55:AS55"/>
    <mergeCell ref="AT55:BJ55"/>
    <mergeCell ref="BK55:CB55"/>
    <mergeCell ref="CC55:CU55"/>
    <mergeCell ref="CV55:DM55"/>
    <mergeCell ref="DN55:EC55"/>
    <mergeCell ref="ED55:ES55"/>
    <mergeCell ref="ET55:FJ55"/>
    <mergeCell ref="A54:F54"/>
    <mergeCell ref="G54:AC54"/>
    <mergeCell ref="AD54:AS54"/>
    <mergeCell ref="AT54:BJ54"/>
    <mergeCell ref="BK54:CB54"/>
    <mergeCell ref="CC54:CU54"/>
    <mergeCell ref="CV54:DM54"/>
    <mergeCell ref="DN54:EC54"/>
    <mergeCell ref="ED54:ES54"/>
    <mergeCell ref="A56:F56"/>
    <mergeCell ref="A57:F57"/>
    <mergeCell ref="A58:F58"/>
    <mergeCell ref="G56:AC56"/>
    <mergeCell ref="G57:AC57"/>
    <mergeCell ref="G58:AC58"/>
    <mergeCell ref="AD56:AS56"/>
    <mergeCell ref="AT56:BJ56"/>
    <mergeCell ref="BK56:CB56"/>
    <mergeCell ref="CV57:DM57"/>
    <mergeCell ref="DN57:EC57"/>
    <mergeCell ref="ED57:ES57"/>
    <mergeCell ref="ET57:FJ57"/>
    <mergeCell ref="ET58:FJ58"/>
    <mergeCell ref="ED58:ES58"/>
    <mergeCell ref="DN58:EC58"/>
    <mergeCell ref="CV58:DM58"/>
    <mergeCell ref="CC58:CU58"/>
    <mergeCell ref="C80:AC80"/>
    <mergeCell ref="ET53:FJ53"/>
    <mergeCell ref="AX74:FF74"/>
    <mergeCell ref="G53:AC53"/>
    <mergeCell ref="A53:F53"/>
    <mergeCell ref="AD53:AS53"/>
    <mergeCell ref="AT53:BJ53"/>
    <mergeCell ref="BK53:CB53"/>
    <mergeCell ref="CC53:CU53"/>
    <mergeCell ref="CV53:DM53"/>
    <mergeCell ref="DN53:EC53"/>
    <mergeCell ref="ED53:ES53"/>
    <mergeCell ref="CC56:CU56"/>
    <mergeCell ref="CV56:DM56"/>
    <mergeCell ref="DN56:EC56"/>
    <mergeCell ref="ET56:FJ56"/>
    <mergeCell ref="ED56:ES56"/>
    <mergeCell ref="AD57:AS57"/>
    <mergeCell ref="BK57:CB57"/>
    <mergeCell ref="AT57:BJ57"/>
    <mergeCell ref="AD58:AS58"/>
    <mergeCell ref="AT58:BJ58"/>
    <mergeCell ref="BK58:CB58"/>
    <mergeCell ref="CC57:CU57"/>
  </mergeCells>
  <pageMargins left="0.70866141732283472" right="0.70866141732283472" top="0.74803149606299213" bottom="0.74803149606299213" header="0.31496062992125984" footer="0.31496062992125984"/>
  <pageSetup paperSize="9" scale="88" fitToHeight="0" orientation="landscape" r:id="rId1"/>
  <rowBreaks count="2" manualBreakCount="2">
    <brk id="29" max="165" man="1"/>
    <brk id="60" max="16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L346"/>
  <sheetViews>
    <sheetView tabSelected="1" view="pageBreakPreview" topLeftCell="A25" zoomScale="115" zoomScaleNormal="100" zoomScaleSheetLayoutView="115" workbookViewId="0">
      <selection activeCell="H289" sqref="H289:BB289"/>
    </sheetView>
  </sheetViews>
  <sheetFormatPr defaultColWidth="0.88671875" defaultRowHeight="13.8" x14ac:dyDescent="0.25"/>
  <cols>
    <col min="1" max="28" width="1" style="10" customWidth="1"/>
    <col min="29" max="29" width="1.44140625" style="10" customWidth="1"/>
    <col min="30" max="104" width="1" style="10" customWidth="1"/>
    <col min="105" max="115" width="0.88671875" style="10"/>
    <col min="116" max="116" width="20.5546875" style="10" customWidth="1"/>
    <col min="117" max="204" width="0.88671875" style="10"/>
    <col min="205" max="205" width="7.5546875" style="10" customWidth="1"/>
    <col min="206" max="460" width="0.88671875" style="10"/>
    <col min="461" max="461" width="7.5546875" style="10" customWidth="1"/>
    <col min="462" max="716" width="0.88671875" style="10"/>
    <col min="717" max="717" width="7.5546875" style="10" customWidth="1"/>
    <col min="718" max="972" width="0.88671875" style="10"/>
    <col min="973" max="973" width="7.5546875" style="10" customWidth="1"/>
    <col min="974" max="1228" width="0.88671875" style="10"/>
    <col min="1229" max="1229" width="7.5546875" style="10" customWidth="1"/>
    <col min="1230" max="1484" width="0.88671875" style="10"/>
    <col min="1485" max="1485" width="7.5546875" style="10" customWidth="1"/>
    <col min="1486" max="1740" width="0.88671875" style="10"/>
    <col min="1741" max="1741" width="7.5546875" style="10" customWidth="1"/>
    <col min="1742" max="1996" width="0.88671875" style="10"/>
    <col min="1997" max="1997" width="7.5546875" style="10" customWidth="1"/>
    <col min="1998" max="2252" width="0.88671875" style="10"/>
    <col min="2253" max="2253" width="7.5546875" style="10" customWidth="1"/>
    <col min="2254" max="2508" width="0.88671875" style="10"/>
    <col min="2509" max="2509" width="7.5546875" style="10" customWidth="1"/>
    <col min="2510" max="2764" width="0.88671875" style="10"/>
    <col min="2765" max="2765" width="7.5546875" style="10" customWidth="1"/>
    <col min="2766" max="3020" width="0.88671875" style="10"/>
    <col min="3021" max="3021" width="7.5546875" style="10" customWidth="1"/>
    <col min="3022" max="3276" width="0.88671875" style="10"/>
    <col min="3277" max="3277" width="7.5546875" style="10" customWidth="1"/>
    <col min="3278" max="3532" width="0.88671875" style="10"/>
    <col min="3533" max="3533" width="7.5546875" style="10" customWidth="1"/>
    <col min="3534" max="3788" width="0.88671875" style="10"/>
    <col min="3789" max="3789" width="7.5546875" style="10" customWidth="1"/>
    <col min="3790" max="4044" width="0.88671875" style="10"/>
    <col min="4045" max="4045" width="7.5546875" style="10" customWidth="1"/>
    <col min="4046" max="4300" width="0.88671875" style="10"/>
    <col min="4301" max="4301" width="7.5546875" style="10" customWidth="1"/>
    <col min="4302" max="4556" width="0.88671875" style="10"/>
    <col min="4557" max="4557" width="7.5546875" style="10" customWidth="1"/>
    <col min="4558" max="4812" width="0.88671875" style="10"/>
    <col min="4813" max="4813" width="7.5546875" style="10" customWidth="1"/>
    <col min="4814" max="5068" width="0.88671875" style="10"/>
    <col min="5069" max="5069" width="7.5546875" style="10" customWidth="1"/>
    <col min="5070" max="5324" width="0.88671875" style="10"/>
    <col min="5325" max="5325" width="7.5546875" style="10" customWidth="1"/>
    <col min="5326" max="5580" width="0.88671875" style="10"/>
    <col min="5581" max="5581" width="7.5546875" style="10" customWidth="1"/>
    <col min="5582" max="5836" width="0.88671875" style="10"/>
    <col min="5837" max="5837" width="7.5546875" style="10" customWidth="1"/>
    <col min="5838" max="6092" width="0.88671875" style="10"/>
    <col min="6093" max="6093" width="7.5546875" style="10" customWidth="1"/>
    <col min="6094" max="6348" width="0.88671875" style="10"/>
    <col min="6349" max="6349" width="7.5546875" style="10" customWidth="1"/>
    <col min="6350" max="6604" width="0.88671875" style="10"/>
    <col min="6605" max="6605" width="7.5546875" style="10" customWidth="1"/>
    <col min="6606" max="6860" width="0.88671875" style="10"/>
    <col min="6861" max="6861" width="7.5546875" style="10" customWidth="1"/>
    <col min="6862" max="7116" width="0.88671875" style="10"/>
    <col min="7117" max="7117" width="7.5546875" style="10" customWidth="1"/>
    <col min="7118" max="7372" width="0.88671875" style="10"/>
    <col min="7373" max="7373" width="7.5546875" style="10" customWidth="1"/>
    <col min="7374" max="7628" width="0.88671875" style="10"/>
    <col min="7629" max="7629" width="7.5546875" style="10" customWidth="1"/>
    <col min="7630" max="7884" width="0.88671875" style="10"/>
    <col min="7885" max="7885" width="7.5546875" style="10" customWidth="1"/>
    <col min="7886" max="8140" width="0.88671875" style="10"/>
    <col min="8141" max="8141" width="7.5546875" style="10" customWidth="1"/>
    <col min="8142" max="8396" width="0.88671875" style="10"/>
    <col min="8397" max="8397" width="7.5546875" style="10" customWidth="1"/>
    <col min="8398" max="8652" width="0.88671875" style="10"/>
    <col min="8653" max="8653" width="7.5546875" style="10" customWidth="1"/>
    <col min="8654" max="8908" width="0.88671875" style="10"/>
    <col min="8909" max="8909" width="7.5546875" style="10" customWidth="1"/>
    <col min="8910" max="9164" width="0.88671875" style="10"/>
    <col min="9165" max="9165" width="7.5546875" style="10" customWidth="1"/>
    <col min="9166" max="9420" width="0.88671875" style="10"/>
    <col min="9421" max="9421" width="7.5546875" style="10" customWidth="1"/>
    <col min="9422" max="9676" width="0.88671875" style="10"/>
    <col min="9677" max="9677" width="7.5546875" style="10" customWidth="1"/>
    <col min="9678" max="9932" width="0.88671875" style="10"/>
    <col min="9933" max="9933" width="7.5546875" style="10" customWidth="1"/>
    <col min="9934" max="10188" width="0.88671875" style="10"/>
    <col min="10189" max="10189" width="7.5546875" style="10" customWidth="1"/>
    <col min="10190" max="10444" width="0.88671875" style="10"/>
    <col min="10445" max="10445" width="7.5546875" style="10" customWidth="1"/>
    <col min="10446" max="10700" width="0.88671875" style="10"/>
    <col min="10701" max="10701" width="7.5546875" style="10" customWidth="1"/>
    <col min="10702" max="10956" width="0.88671875" style="10"/>
    <col min="10957" max="10957" width="7.5546875" style="10" customWidth="1"/>
    <col min="10958" max="11212" width="0.88671875" style="10"/>
    <col min="11213" max="11213" width="7.5546875" style="10" customWidth="1"/>
    <col min="11214" max="11468" width="0.88671875" style="10"/>
    <col min="11469" max="11469" width="7.5546875" style="10" customWidth="1"/>
    <col min="11470" max="11724" width="0.88671875" style="10"/>
    <col min="11725" max="11725" width="7.5546875" style="10" customWidth="1"/>
    <col min="11726" max="11980" width="0.88671875" style="10"/>
    <col min="11981" max="11981" width="7.5546875" style="10" customWidth="1"/>
    <col min="11982" max="12236" width="0.88671875" style="10"/>
    <col min="12237" max="12237" width="7.5546875" style="10" customWidth="1"/>
    <col min="12238" max="12492" width="0.88671875" style="10"/>
    <col min="12493" max="12493" width="7.5546875" style="10" customWidth="1"/>
    <col min="12494" max="12748" width="0.88671875" style="10"/>
    <col min="12749" max="12749" width="7.5546875" style="10" customWidth="1"/>
    <col min="12750" max="13004" width="0.88671875" style="10"/>
    <col min="13005" max="13005" width="7.5546875" style="10" customWidth="1"/>
    <col min="13006" max="13260" width="0.88671875" style="10"/>
    <col min="13261" max="13261" width="7.5546875" style="10" customWidth="1"/>
    <col min="13262" max="13516" width="0.88671875" style="10"/>
    <col min="13517" max="13517" width="7.5546875" style="10" customWidth="1"/>
    <col min="13518" max="13772" width="0.88671875" style="10"/>
    <col min="13773" max="13773" width="7.5546875" style="10" customWidth="1"/>
    <col min="13774" max="14028" width="0.88671875" style="10"/>
    <col min="14029" max="14029" width="7.5546875" style="10" customWidth="1"/>
    <col min="14030" max="14284" width="0.88671875" style="10"/>
    <col min="14285" max="14285" width="7.5546875" style="10" customWidth="1"/>
    <col min="14286" max="14540" width="0.88671875" style="10"/>
    <col min="14541" max="14541" width="7.5546875" style="10" customWidth="1"/>
    <col min="14542" max="14796" width="0.88671875" style="10"/>
    <col min="14797" max="14797" width="7.5546875" style="10" customWidth="1"/>
    <col min="14798" max="15052" width="0.88671875" style="10"/>
    <col min="15053" max="15053" width="7.5546875" style="10" customWidth="1"/>
    <col min="15054" max="15308" width="0.88671875" style="10"/>
    <col min="15309" max="15309" width="7.5546875" style="10" customWidth="1"/>
    <col min="15310" max="15564" width="0.88671875" style="10"/>
    <col min="15565" max="15565" width="7.5546875" style="10" customWidth="1"/>
    <col min="15566" max="15820" width="0.88671875" style="10"/>
    <col min="15821" max="15821" width="7.5546875" style="10" customWidth="1"/>
    <col min="15822" max="16076" width="0.88671875" style="10"/>
    <col min="16077" max="16077" width="7.5546875" style="10" customWidth="1"/>
    <col min="16078" max="16384" width="0.88671875" style="10"/>
  </cols>
  <sheetData>
    <row r="1" spans="1:104" ht="16.5" customHeight="1" x14ac:dyDescent="0.25"/>
    <row r="2" spans="1:104" s="52" customFormat="1" x14ac:dyDescent="0.25">
      <c r="A2" s="614" t="s">
        <v>238</v>
      </c>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c r="AL2" s="614"/>
      <c r="AM2" s="614"/>
      <c r="AN2" s="614"/>
      <c r="AO2" s="614"/>
      <c r="AP2" s="614"/>
      <c r="AQ2" s="614"/>
      <c r="AR2" s="614"/>
      <c r="AS2" s="614"/>
      <c r="AT2" s="614"/>
      <c r="AU2" s="614"/>
      <c r="AV2" s="614"/>
      <c r="AW2" s="614"/>
      <c r="AX2" s="614"/>
      <c r="AY2" s="614"/>
      <c r="AZ2" s="614"/>
      <c r="BA2" s="614"/>
      <c r="BB2" s="614"/>
      <c r="BC2" s="614"/>
      <c r="BD2" s="614"/>
      <c r="BE2" s="614"/>
      <c r="BF2" s="614"/>
      <c r="BG2" s="614"/>
      <c r="BH2" s="614"/>
      <c r="BI2" s="614"/>
      <c r="BJ2" s="614"/>
      <c r="BK2" s="614"/>
      <c r="BL2" s="614"/>
      <c r="BM2" s="614"/>
      <c r="BN2" s="614"/>
      <c r="BO2" s="614"/>
      <c r="BP2" s="614"/>
      <c r="BQ2" s="614"/>
      <c r="BR2" s="614"/>
      <c r="BS2" s="614"/>
      <c r="BT2" s="614"/>
      <c r="BU2" s="614"/>
      <c r="BV2" s="614"/>
      <c r="BW2" s="614"/>
      <c r="BX2" s="614"/>
      <c r="BY2" s="614"/>
      <c r="BZ2" s="614"/>
      <c r="CA2" s="614"/>
      <c r="CB2" s="614"/>
      <c r="CC2" s="614"/>
      <c r="CD2" s="614"/>
      <c r="CE2" s="614"/>
      <c r="CF2" s="614"/>
      <c r="CG2" s="614"/>
      <c r="CH2" s="614"/>
      <c r="CI2" s="614"/>
      <c r="CJ2" s="614"/>
      <c r="CK2" s="614"/>
      <c r="CL2" s="614"/>
      <c r="CM2" s="614"/>
      <c r="CN2" s="614"/>
      <c r="CO2" s="614"/>
      <c r="CP2" s="614"/>
      <c r="CQ2" s="614"/>
      <c r="CR2" s="614"/>
      <c r="CS2" s="614"/>
      <c r="CT2" s="614"/>
      <c r="CU2" s="614"/>
      <c r="CV2" s="614"/>
      <c r="CW2" s="614"/>
      <c r="CX2" s="614"/>
      <c r="CY2" s="614"/>
      <c r="CZ2" s="614"/>
    </row>
    <row r="3" spans="1:104" s="52" customFormat="1" x14ac:dyDescent="0.25">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row>
    <row r="4" spans="1:104" s="52" customFormat="1" x14ac:dyDescent="0.25">
      <c r="A4" s="52" t="s">
        <v>43</v>
      </c>
      <c r="W4" s="548" t="s">
        <v>654</v>
      </c>
      <c r="X4" s="548"/>
      <c r="Y4" s="548"/>
      <c r="Z4" s="548"/>
      <c r="AA4" s="548"/>
      <c r="AB4" s="548"/>
      <c r="AC4" s="548"/>
      <c r="AD4" s="548"/>
      <c r="AE4" s="548"/>
      <c r="AF4" s="548"/>
      <c r="AG4" s="548"/>
      <c r="AH4" s="548"/>
      <c r="AI4" s="548"/>
      <c r="AJ4" s="548"/>
      <c r="AK4" s="548"/>
      <c r="AL4" s="548"/>
      <c r="AM4" s="548"/>
      <c r="AN4" s="548"/>
      <c r="AO4" s="548"/>
      <c r="AP4" s="548"/>
      <c r="AQ4" s="548"/>
      <c r="AR4" s="548"/>
      <c r="AS4" s="548"/>
      <c r="AT4" s="548"/>
      <c r="AU4" s="548"/>
      <c r="AV4" s="548"/>
      <c r="AW4" s="548"/>
      <c r="AX4" s="548"/>
      <c r="AY4" s="548"/>
      <c r="AZ4" s="548"/>
      <c r="BA4" s="548"/>
      <c r="BB4" s="548"/>
      <c r="BC4" s="548"/>
      <c r="BD4" s="548"/>
      <c r="BE4" s="548"/>
      <c r="BF4" s="548"/>
      <c r="BG4" s="548"/>
      <c r="BH4" s="548"/>
      <c r="BI4" s="548"/>
      <c r="BJ4" s="548"/>
      <c r="BK4" s="548"/>
      <c r="BL4" s="548"/>
      <c r="BM4" s="548"/>
      <c r="BN4" s="548"/>
      <c r="BO4" s="548"/>
      <c r="BP4" s="548"/>
      <c r="BQ4" s="548"/>
      <c r="BR4" s="548"/>
      <c r="BS4" s="548"/>
      <c r="BT4" s="548"/>
      <c r="BU4" s="548"/>
      <c r="BV4" s="548"/>
      <c r="BW4" s="548"/>
      <c r="BX4" s="548"/>
      <c r="BY4" s="548"/>
      <c r="BZ4" s="548"/>
      <c r="CA4" s="548"/>
      <c r="CB4" s="548"/>
      <c r="CC4" s="548"/>
      <c r="CD4" s="548"/>
      <c r="CE4" s="548"/>
      <c r="CF4" s="548"/>
      <c r="CG4" s="548"/>
      <c r="CH4" s="548"/>
      <c r="CI4" s="548"/>
      <c r="CJ4" s="548"/>
      <c r="CK4" s="548"/>
      <c r="CL4" s="548"/>
      <c r="CM4" s="548"/>
      <c r="CN4" s="548"/>
      <c r="CO4" s="548"/>
      <c r="CP4" s="548"/>
      <c r="CQ4" s="548"/>
      <c r="CR4" s="548"/>
      <c r="CS4" s="548"/>
      <c r="CT4" s="548"/>
      <c r="CU4" s="548"/>
      <c r="CV4" s="548"/>
      <c r="CW4" s="548"/>
      <c r="CX4" s="548"/>
      <c r="CY4" s="548"/>
      <c r="CZ4" s="548"/>
    </row>
    <row r="5" spans="1:104" s="52" customFormat="1" ht="12" customHeight="1" x14ac:dyDescent="0.25"/>
    <row r="6" spans="1:104" s="54" customFormat="1" ht="45" customHeight="1" x14ac:dyDescent="0.3">
      <c r="A6" s="549" t="s">
        <v>45</v>
      </c>
      <c r="B6" s="550"/>
      <c r="C6" s="550"/>
      <c r="D6" s="550"/>
      <c r="E6" s="550"/>
      <c r="F6" s="551"/>
      <c r="G6" s="549" t="s">
        <v>53</v>
      </c>
      <c r="H6" s="550"/>
      <c r="I6" s="550"/>
      <c r="J6" s="550"/>
      <c r="K6" s="550"/>
      <c r="L6" s="550"/>
      <c r="M6" s="550"/>
      <c r="N6" s="550"/>
      <c r="O6" s="550"/>
      <c r="P6" s="550"/>
      <c r="Q6" s="550"/>
      <c r="R6" s="550"/>
      <c r="S6" s="550"/>
      <c r="T6" s="550"/>
      <c r="U6" s="550"/>
      <c r="V6" s="550"/>
      <c r="W6" s="550"/>
      <c r="X6" s="550"/>
      <c r="Y6" s="550"/>
      <c r="Z6" s="550"/>
      <c r="AA6" s="550"/>
      <c r="AB6" s="550"/>
      <c r="AC6" s="551"/>
      <c r="AD6" s="549" t="s">
        <v>54</v>
      </c>
      <c r="AE6" s="550"/>
      <c r="AF6" s="550"/>
      <c r="AG6" s="550"/>
      <c r="AH6" s="550"/>
      <c r="AI6" s="550"/>
      <c r="AJ6" s="550"/>
      <c r="AK6" s="550"/>
      <c r="AL6" s="550"/>
      <c r="AM6" s="550"/>
      <c r="AN6" s="550"/>
      <c r="AO6" s="550"/>
      <c r="AP6" s="550"/>
      <c r="AQ6" s="550"/>
      <c r="AR6" s="550"/>
      <c r="AS6" s="550"/>
      <c r="AT6" s="550"/>
      <c r="AU6" s="550"/>
      <c r="AV6" s="550"/>
      <c r="AW6" s="550"/>
      <c r="AX6" s="550"/>
      <c r="AY6" s="550"/>
      <c r="AZ6" s="550"/>
      <c r="BA6" s="550"/>
      <c r="BB6" s="551"/>
      <c r="BC6" s="549" t="s">
        <v>55</v>
      </c>
      <c r="BD6" s="550"/>
      <c r="BE6" s="550"/>
      <c r="BF6" s="550"/>
      <c r="BG6" s="550"/>
      <c r="BH6" s="550"/>
      <c r="BI6" s="550"/>
      <c r="BJ6" s="550"/>
      <c r="BK6" s="550"/>
      <c r="BL6" s="550"/>
      <c r="BM6" s="550"/>
      <c r="BN6" s="550"/>
      <c r="BO6" s="550"/>
      <c r="BP6" s="550"/>
      <c r="BQ6" s="550"/>
      <c r="BR6" s="551"/>
      <c r="BS6" s="549" t="s">
        <v>56</v>
      </c>
      <c r="BT6" s="550"/>
      <c r="BU6" s="550"/>
      <c r="BV6" s="550"/>
      <c r="BW6" s="550"/>
      <c r="BX6" s="550"/>
      <c r="BY6" s="550"/>
      <c r="BZ6" s="550"/>
      <c r="CA6" s="550"/>
      <c r="CB6" s="550"/>
      <c r="CC6" s="550"/>
      <c r="CD6" s="550"/>
      <c r="CE6" s="550"/>
      <c r="CF6" s="550"/>
      <c r="CG6" s="550"/>
      <c r="CH6" s="551"/>
      <c r="CI6" s="549" t="s">
        <v>57</v>
      </c>
      <c r="CJ6" s="550"/>
      <c r="CK6" s="550"/>
      <c r="CL6" s="550"/>
      <c r="CM6" s="550"/>
      <c r="CN6" s="550"/>
      <c r="CO6" s="550"/>
      <c r="CP6" s="550"/>
      <c r="CQ6" s="550"/>
      <c r="CR6" s="550"/>
      <c r="CS6" s="550"/>
      <c r="CT6" s="550"/>
      <c r="CU6" s="550"/>
      <c r="CV6" s="550"/>
      <c r="CW6" s="550"/>
      <c r="CX6" s="550"/>
      <c r="CY6" s="550"/>
      <c r="CZ6" s="551"/>
    </row>
    <row r="7" spans="1:104" s="12" customFormat="1" ht="13.2" x14ac:dyDescent="0.3">
      <c r="A7" s="568">
        <v>1</v>
      </c>
      <c r="B7" s="568"/>
      <c r="C7" s="568"/>
      <c r="D7" s="568"/>
      <c r="E7" s="568"/>
      <c r="F7" s="568"/>
      <c r="G7" s="568">
        <v>2</v>
      </c>
      <c r="H7" s="568"/>
      <c r="I7" s="568"/>
      <c r="J7" s="568"/>
      <c r="K7" s="568"/>
      <c r="L7" s="568"/>
      <c r="M7" s="568"/>
      <c r="N7" s="568"/>
      <c r="O7" s="568"/>
      <c r="P7" s="568"/>
      <c r="Q7" s="568"/>
      <c r="R7" s="568"/>
      <c r="S7" s="568"/>
      <c r="T7" s="568"/>
      <c r="U7" s="568"/>
      <c r="V7" s="568"/>
      <c r="W7" s="568"/>
      <c r="X7" s="568"/>
      <c r="Y7" s="568"/>
      <c r="Z7" s="568"/>
      <c r="AA7" s="568"/>
      <c r="AB7" s="568"/>
      <c r="AC7" s="568"/>
      <c r="AD7" s="568">
        <v>3</v>
      </c>
      <c r="AE7" s="568"/>
      <c r="AF7" s="568"/>
      <c r="AG7" s="568"/>
      <c r="AH7" s="568"/>
      <c r="AI7" s="568"/>
      <c r="AJ7" s="568"/>
      <c r="AK7" s="568"/>
      <c r="AL7" s="568"/>
      <c r="AM7" s="568"/>
      <c r="AN7" s="568"/>
      <c r="AO7" s="568"/>
      <c r="AP7" s="568"/>
      <c r="AQ7" s="568"/>
      <c r="AR7" s="568"/>
      <c r="AS7" s="568"/>
      <c r="AT7" s="568"/>
      <c r="AU7" s="568"/>
      <c r="AV7" s="568"/>
      <c r="AW7" s="568"/>
      <c r="AX7" s="568"/>
      <c r="AY7" s="568"/>
      <c r="AZ7" s="568"/>
      <c r="BA7" s="568"/>
      <c r="BB7" s="568"/>
      <c r="BC7" s="568">
        <v>4</v>
      </c>
      <c r="BD7" s="568"/>
      <c r="BE7" s="568"/>
      <c r="BF7" s="568"/>
      <c r="BG7" s="568"/>
      <c r="BH7" s="568"/>
      <c r="BI7" s="568"/>
      <c r="BJ7" s="568"/>
      <c r="BK7" s="568"/>
      <c r="BL7" s="568"/>
      <c r="BM7" s="568"/>
      <c r="BN7" s="568"/>
      <c r="BO7" s="568"/>
      <c r="BP7" s="568"/>
      <c r="BQ7" s="568"/>
      <c r="BR7" s="568"/>
      <c r="BS7" s="568">
        <v>5</v>
      </c>
      <c r="BT7" s="568"/>
      <c r="BU7" s="568"/>
      <c r="BV7" s="568"/>
      <c r="BW7" s="568"/>
      <c r="BX7" s="568"/>
      <c r="BY7" s="568"/>
      <c r="BZ7" s="568"/>
      <c r="CA7" s="568"/>
      <c r="CB7" s="568"/>
      <c r="CC7" s="568"/>
      <c r="CD7" s="568"/>
      <c r="CE7" s="568"/>
      <c r="CF7" s="568"/>
      <c r="CG7" s="568"/>
      <c r="CH7" s="568"/>
      <c r="CI7" s="568">
        <v>6</v>
      </c>
      <c r="CJ7" s="568"/>
      <c r="CK7" s="568"/>
      <c r="CL7" s="568"/>
      <c r="CM7" s="568"/>
      <c r="CN7" s="568"/>
      <c r="CO7" s="568"/>
      <c r="CP7" s="568"/>
      <c r="CQ7" s="568"/>
      <c r="CR7" s="568"/>
      <c r="CS7" s="568"/>
      <c r="CT7" s="568"/>
      <c r="CU7" s="568"/>
      <c r="CV7" s="568"/>
      <c r="CW7" s="568"/>
      <c r="CX7" s="568"/>
      <c r="CY7" s="568"/>
      <c r="CZ7" s="568"/>
    </row>
    <row r="8" spans="1:104" s="13" customFormat="1" ht="15" customHeight="1" x14ac:dyDescent="0.3">
      <c r="A8" s="578" t="s">
        <v>623</v>
      </c>
      <c r="B8" s="579"/>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79"/>
      <c r="AM8" s="579"/>
      <c r="AN8" s="579"/>
      <c r="AO8" s="579"/>
      <c r="AP8" s="579"/>
      <c r="AQ8" s="579"/>
      <c r="AR8" s="579"/>
      <c r="AS8" s="579"/>
      <c r="AT8" s="579"/>
      <c r="AU8" s="579"/>
      <c r="AV8" s="579"/>
      <c r="AW8" s="579"/>
      <c r="AX8" s="579"/>
      <c r="AY8" s="579"/>
      <c r="AZ8" s="579"/>
      <c r="BA8" s="579"/>
      <c r="BB8" s="579"/>
      <c r="BC8" s="579"/>
      <c r="BD8" s="579"/>
      <c r="BE8" s="579"/>
      <c r="BF8" s="579"/>
      <c r="BG8" s="579"/>
      <c r="BH8" s="579"/>
      <c r="BI8" s="579"/>
      <c r="BJ8" s="579"/>
      <c r="BK8" s="579"/>
      <c r="BL8" s="579"/>
      <c r="BM8" s="579"/>
      <c r="BN8" s="579"/>
      <c r="BO8" s="579"/>
      <c r="BP8" s="579"/>
      <c r="BQ8" s="579"/>
      <c r="BR8" s="579"/>
      <c r="BS8" s="579"/>
      <c r="BT8" s="579"/>
      <c r="BU8" s="579"/>
      <c r="BV8" s="579"/>
      <c r="BW8" s="579"/>
      <c r="BX8" s="579"/>
      <c r="BY8" s="579"/>
      <c r="BZ8" s="579"/>
      <c r="CA8" s="579"/>
      <c r="CB8" s="579"/>
      <c r="CC8" s="579"/>
      <c r="CD8" s="579"/>
      <c r="CE8" s="579"/>
      <c r="CF8" s="579"/>
      <c r="CG8" s="579"/>
      <c r="CH8" s="579"/>
      <c r="CI8" s="579"/>
      <c r="CJ8" s="579"/>
      <c r="CK8" s="579"/>
      <c r="CL8" s="579"/>
      <c r="CM8" s="579"/>
      <c r="CN8" s="579"/>
      <c r="CO8" s="579"/>
      <c r="CP8" s="579"/>
      <c r="CQ8" s="579"/>
      <c r="CR8" s="579"/>
      <c r="CS8" s="579"/>
      <c r="CT8" s="579"/>
      <c r="CU8" s="579"/>
      <c r="CV8" s="579"/>
      <c r="CW8" s="579"/>
      <c r="CX8" s="579"/>
      <c r="CY8" s="579"/>
      <c r="CZ8" s="600"/>
    </row>
    <row r="9" spans="1:104" s="13" customFormat="1" ht="15" customHeight="1" x14ac:dyDescent="0.3">
      <c r="A9" s="539" t="s">
        <v>63</v>
      </c>
      <c r="B9" s="540"/>
      <c r="C9" s="540"/>
      <c r="D9" s="540"/>
      <c r="E9" s="540"/>
      <c r="F9" s="541"/>
      <c r="G9" s="580" t="s">
        <v>474</v>
      </c>
      <c r="H9" s="581"/>
      <c r="I9" s="581"/>
      <c r="J9" s="581"/>
      <c r="K9" s="581"/>
      <c r="L9" s="581"/>
      <c r="M9" s="581"/>
      <c r="N9" s="581"/>
      <c r="O9" s="581"/>
      <c r="P9" s="581"/>
      <c r="Q9" s="581"/>
      <c r="R9" s="581"/>
      <c r="S9" s="581"/>
      <c r="T9" s="581"/>
      <c r="U9" s="581"/>
      <c r="V9" s="581"/>
      <c r="W9" s="581"/>
      <c r="X9" s="581"/>
      <c r="Y9" s="581"/>
      <c r="Z9" s="581"/>
      <c r="AA9" s="581"/>
      <c r="AB9" s="581"/>
      <c r="AC9" s="582"/>
      <c r="AD9" s="530">
        <v>2940</v>
      </c>
      <c r="AE9" s="531"/>
      <c r="AF9" s="531"/>
      <c r="AG9" s="531"/>
      <c r="AH9" s="531"/>
      <c r="AI9" s="531"/>
      <c r="AJ9" s="531"/>
      <c r="AK9" s="531"/>
      <c r="AL9" s="531"/>
      <c r="AM9" s="531"/>
      <c r="AN9" s="531"/>
      <c r="AO9" s="531"/>
      <c r="AP9" s="531"/>
      <c r="AQ9" s="531"/>
      <c r="AR9" s="531"/>
      <c r="AS9" s="531"/>
      <c r="AT9" s="531"/>
      <c r="AU9" s="531"/>
      <c r="AV9" s="531"/>
      <c r="AW9" s="531"/>
      <c r="AX9" s="531"/>
      <c r="AY9" s="531"/>
      <c r="AZ9" s="531"/>
      <c r="BA9" s="531"/>
      <c r="BB9" s="532"/>
      <c r="BC9" s="530">
        <v>20</v>
      </c>
      <c r="BD9" s="531"/>
      <c r="BE9" s="531"/>
      <c r="BF9" s="531"/>
      <c r="BG9" s="531"/>
      <c r="BH9" s="531"/>
      <c r="BI9" s="531"/>
      <c r="BJ9" s="531"/>
      <c r="BK9" s="531"/>
      <c r="BL9" s="531"/>
      <c r="BM9" s="531"/>
      <c r="BN9" s="531"/>
      <c r="BO9" s="531"/>
      <c r="BP9" s="531"/>
      <c r="BQ9" s="531"/>
      <c r="BR9" s="532"/>
      <c r="BS9" s="530">
        <v>10</v>
      </c>
      <c r="BT9" s="531"/>
      <c r="BU9" s="531"/>
      <c r="BV9" s="531"/>
      <c r="BW9" s="531"/>
      <c r="BX9" s="531"/>
      <c r="BY9" s="531"/>
      <c r="BZ9" s="531"/>
      <c r="CA9" s="531"/>
      <c r="CB9" s="531"/>
      <c r="CC9" s="531"/>
      <c r="CD9" s="531"/>
      <c r="CE9" s="531"/>
      <c r="CF9" s="531"/>
      <c r="CG9" s="531"/>
      <c r="CH9" s="532"/>
      <c r="CI9" s="583">
        <v>638443.5</v>
      </c>
      <c r="CJ9" s="584"/>
      <c r="CK9" s="584"/>
      <c r="CL9" s="584"/>
      <c r="CM9" s="584"/>
      <c r="CN9" s="584"/>
      <c r="CO9" s="584"/>
      <c r="CP9" s="584"/>
      <c r="CQ9" s="584"/>
      <c r="CR9" s="584"/>
      <c r="CS9" s="584"/>
      <c r="CT9" s="584"/>
      <c r="CU9" s="584"/>
      <c r="CV9" s="584"/>
      <c r="CW9" s="584"/>
      <c r="CX9" s="584"/>
      <c r="CY9" s="584"/>
      <c r="CZ9" s="585"/>
    </row>
    <row r="10" spans="1:104" s="13" customFormat="1" ht="27" customHeight="1" x14ac:dyDescent="0.3">
      <c r="A10" s="562" t="s">
        <v>260</v>
      </c>
      <c r="B10" s="563"/>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4"/>
      <c r="AD10" s="533" t="s">
        <v>4</v>
      </c>
      <c r="AE10" s="533"/>
      <c r="AF10" s="533"/>
      <c r="AG10" s="533"/>
      <c r="AH10" s="533"/>
      <c r="AI10" s="533"/>
      <c r="AJ10" s="533"/>
      <c r="AK10" s="533"/>
      <c r="AL10" s="533"/>
      <c r="AM10" s="533"/>
      <c r="AN10" s="533"/>
      <c r="AO10" s="533"/>
      <c r="AP10" s="533"/>
      <c r="AQ10" s="533"/>
      <c r="AR10" s="533"/>
      <c r="AS10" s="533"/>
      <c r="AT10" s="533"/>
      <c r="AU10" s="533"/>
      <c r="AV10" s="533"/>
      <c r="AW10" s="533"/>
      <c r="AX10" s="533"/>
      <c r="AY10" s="533"/>
      <c r="AZ10" s="533"/>
      <c r="BA10" s="533"/>
      <c r="BB10" s="533"/>
      <c r="BC10" s="533" t="s">
        <v>4</v>
      </c>
      <c r="BD10" s="533"/>
      <c r="BE10" s="533"/>
      <c r="BF10" s="533"/>
      <c r="BG10" s="533"/>
      <c r="BH10" s="533"/>
      <c r="BI10" s="533"/>
      <c r="BJ10" s="533"/>
      <c r="BK10" s="533"/>
      <c r="BL10" s="533"/>
      <c r="BM10" s="533"/>
      <c r="BN10" s="533"/>
      <c r="BO10" s="533"/>
      <c r="BP10" s="533"/>
      <c r="BQ10" s="533"/>
      <c r="BR10" s="533"/>
      <c r="BS10" s="533" t="s">
        <v>4</v>
      </c>
      <c r="BT10" s="533"/>
      <c r="BU10" s="533"/>
      <c r="BV10" s="533"/>
      <c r="BW10" s="533"/>
      <c r="BX10" s="533"/>
      <c r="BY10" s="533"/>
      <c r="BZ10" s="533"/>
      <c r="CA10" s="533"/>
      <c r="CB10" s="533"/>
      <c r="CC10" s="533"/>
      <c r="CD10" s="533"/>
      <c r="CE10" s="533"/>
      <c r="CF10" s="533"/>
      <c r="CG10" s="533"/>
      <c r="CH10" s="533"/>
      <c r="CI10" s="586">
        <f>SUM(CI9)</f>
        <v>638443.5</v>
      </c>
      <c r="CJ10" s="587"/>
      <c r="CK10" s="587"/>
      <c r="CL10" s="587"/>
      <c r="CM10" s="587"/>
      <c r="CN10" s="587"/>
      <c r="CO10" s="587"/>
      <c r="CP10" s="587"/>
      <c r="CQ10" s="587"/>
      <c r="CR10" s="587"/>
      <c r="CS10" s="587"/>
      <c r="CT10" s="587"/>
      <c r="CU10" s="587"/>
      <c r="CV10" s="587"/>
      <c r="CW10" s="587"/>
      <c r="CX10" s="587"/>
      <c r="CY10" s="587"/>
      <c r="CZ10" s="588"/>
    </row>
    <row r="11" spans="1:104" s="13" customFormat="1" ht="15" customHeight="1" x14ac:dyDescent="0.3">
      <c r="A11" s="578" t="s">
        <v>651</v>
      </c>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79"/>
      <c r="AY11" s="579"/>
      <c r="AZ11" s="579"/>
      <c r="BA11" s="579"/>
      <c r="BB11" s="579"/>
      <c r="BC11" s="579"/>
      <c r="BD11" s="579"/>
      <c r="BE11" s="579"/>
      <c r="BF11" s="579"/>
      <c r="BG11" s="579"/>
      <c r="BH11" s="579"/>
      <c r="BI11" s="579"/>
      <c r="BJ11" s="579"/>
      <c r="BK11" s="579"/>
      <c r="BL11" s="579"/>
      <c r="BM11" s="579"/>
      <c r="BN11" s="579"/>
      <c r="BO11" s="579"/>
      <c r="BP11" s="579"/>
      <c r="BQ11" s="579"/>
      <c r="BR11" s="579"/>
      <c r="BS11" s="579"/>
      <c r="BT11" s="579"/>
      <c r="BU11" s="579"/>
      <c r="BV11" s="579"/>
      <c r="BW11" s="579"/>
      <c r="BX11" s="579"/>
      <c r="BY11" s="579"/>
      <c r="BZ11" s="579"/>
      <c r="CA11" s="579"/>
      <c r="CB11" s="579"/>
      <c r="CC11" s="579"/>
      <c r="CD11" s="579"/>
      <c r="CE11" s="579"/>
      <c r="CF11" s="579"/>
      <c r="CG11" s="579"/>
      <c r="CH11" s="579"/>
      <c r="CI11" s="579"/>
      <c r="CJ11" s="579"/>
      <c r="CK11" s="579"/>
      <c r="CL11" s="579"/>
      <c r="CM11" s="579"/>
      <c r="CN11" s="579"/>
      <c r="CO11" s="579"/>
      <c r="CP11" s="579"/>
      <c r="CQ11" s="579"/>
      <c r="CR11" s="579"/>
      <c r="CS11" s="579"/>
      <c r="CT11" s="579"/>
      <c r="CU11" s="579"/>
      <c r="CV11" s="579"/>
      <c r="CW11" s="579"/>
      <c r="CX11" s="579"/>
      <c r="CY11" s="579"/>
      <c r="CZ11" s="600"/>
    </row>
    <row r="12" spans="1:104" s="13" customFormat="1" ht="15" customHeight="1" x14ac:dyDescent="0.3">
      <c r="A12" s="539" t="s">
        <v>63</v>
      </c>
      <c r="B12" s="540"/>
      <c r="C12" s="540"/>
      <c r="D12" s="540"/>
      <c r="E12" s="540"/>
      <c r="F12" s="541"/>
      <c r="G12" s="580" t="s">
        <v>607</v>
      </c>
      <c r="H12" s="581"/>
      <c r="I12" s="581"/>
      <c r="J12" s="581"/>
      <c r="K12" s="581"/>
      <c r="L12" s="581"/>
      <c r="M12" s="581"/>
      <c r="N12" s="581"/>
      <c r="O12" s="581"/>
      <c r="P12" s="581"/>
      <c r="Q12" s="581"/>
      <c r="R12" s="581"/>
      <c r="S12" s="581"/>
      <c r="T12" s="581"/>
      <c r="U12" s="581"/>
      <c r="V12" s="581"/>
      <c r="W12" s="581"/>
      <c r="X12" s="581"/>
      <c r="Y12" s="581"/>
      <c r="Z12" s="581"/>
      <c r="AA12" s="581"/>
      <c r="AB12" s="581"/>
      <c r="AC12" s="582"/>
      <c r="AD12" s="530">
        <v>500</v>
      </c>
      <c r="AE12" s="531"/>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2"/>
      <c r="BC12" s="530">
        <v>4</v>
      </c>
      <c r="BD12" s="531"/>
      <c r="BE12" s="531"/>
      <c r="BF12" s="531"/>
      <c r="BG12" s="531"/>
      <c r="BH12" s="531"/>
      <c r="BI12" s="531"/>
      <c r="BJ12" s="531"/>
      <c r="BK12" s="531"/>
      <c r="BL12" s="531"/>
      <c r="BM12" s="531"/>
      <c r="BN12" s="531"/>
      <c r="BO12" s="531"/>
      <c r="BP12" s="531"/>
      <c r="BQ12" s="531"/>
      <c r="BR12" s="532"/>
      <c r="BS12" s="530">
        <v>5</v>
      </c>
      <c r="BT12" s="531"/>
      <c r="BU12" s="531"/>
      <c r="BV12" s="531"/>
      <c r="BW12" s="531"/>
      <c r="BX12" s="531"/>
      <c r="BY12" s="531"/>
      <c r="BZ12" s="531"/>
      <c r="CA12" s="531"/>
      <c r="CB12" s="531"/>
      <c r="CC12" s="531"/>
      <c r="CD12" s="531"/>
      <c r="CE12" s="531"/>
      <c r="CF12" s="531"/>
      <c r="CG12" s="531"/>
      <c r="CH12" s="532"/>
      <c r="CI12" s="583">
        <v>20000</v>
      </c>
      <c r="CJ12" s="584"/>
      <c r="CK12" s="584"/>
      <c r="CL12" s="584"/>
      <c r="CM12" s="584"/>
      <c r="CN12" s="584"/>
      <c r="CO12" s="584"/>
      <c r="CP12" s="584"/>
      <c r="CQ12" s="584"/>
      <c r="CR12" s="584"/>
      <c r="CS12" s="584"/>
      <c r="CT12" s="584"/>
      <c r="CU12" s="584"/>
      <c r="CV12" s="584"/>
      <c r="CW12" s="584"/>
      <c r="CX12" s="584"/>
      <c r="CY12" s="584"/>
      <c r="CZ12" s="585"/>
    </row>
    <row r="13" spans="1:104" s="13" customFormat="1" ht="15" customHeight="1" x14ac:dyDescent="0.3">
      <c r="A13" s="539" t="s">
        <v>67</v>
      </c>
      <c r="B13" s="540"/>
      <c r="C13" s="540"/>
      <c r="D13" s="540"/>
      <c r="E13" s="540"/>
      <c r="F13" s="541"/>
      <c r="G13" s="580" t="s">
        <v>627</v>
      </c>
      <c r="H13" s="581"/>
      <c r="I13" s="581"/>
      <c r="J13" s="581"/>
      <c r="K13" s="581"/>
      <c r="L13" s="581"/>
      <c r="M13" s="581"/>
      <c r="N13" s="581"/>
      <c r="O13" s="581"/>
      <c r="P13" s="581"/>
      <c r="Q13" s="581"/>
      <c r="R13" s="581"/>
      <c r="S13" s="581"/>
      <c r="T13" s="581"/>
      <c r="U13" s="581"/>
      <c r="V13" s="581"/>
      <c r="W13" s="581"/>
      <c r="X13" s="581"/>
      <c r="Y13" s="581"/>
      <c r="Z13" s="581"/>
      <c r="AA13" s="581"/>
      <c r="AB13" s="581"/>
      <c r="AC13" s="582"/>
      <c r="AD13" s="530">
        <v>4000</v>
      </c>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2"/>
      <c r="BC13" s="530">
        <v>4</v>
      </c>
      <c r="BD13" s="531"/>
      <c r="BE13" s="531"/>
      <c r="BF13" s="531"/>
      <c r="BG13" s="531"/>
      <c r="BH13" s="531"/>
      <c r="BI13" s="531"/>
      <c r="BJ13" s="531"/>
      <c r="BK13" s="531"/>
      <c r="BL13" s="531"/>
      <c r="BM13" s="531"/>
      <c r="BN13" s="531"/>
      <c r="BO13" s="531"/>
      <c r="BP13" s="531"/>
      <c r="BQ13" s="531"/>
      <c r="BR13" s="532"/>
      <c r="BS13" s="530">
        <v>5</v>
      </c>
      <c r="BT13" s="531"/>
      <c r="BU13" s="531"/>
      <c r="BV13" s="531"/>
      <c r="BW13" s="531"/>
      <c r="BX13" s="531"/>
      <c r="BY13" s="531"/>
      <c r="BZ13" s="531"/>
      <c r="CA13" s="531"/>
      <c r="CB13" s="531"/>
      <c r="CC13" s="531"/>
      <c r="CD13" s="531"/>
      <c r="CE13" s="531"/>
      <c r="CF13" s="531"/>
      <c r="CG13" s="531"/>
      <c r="CH13" s="532"/>
      <c r="CI13" s="583">
        <v>130000</v>
      </c>
      <c r="CJ13" s="584"/>
      <c r="CK13" s="584"/>
      <c r="CL13" s="584"/>
      <c r="CM13" s="584"/>
      <c r="CN13" s="584"/>
      <c r="CO13" s="584"/>
      <c r="CP13" s="584"/>
      <c r="CQ13" s="584"/>
      <c r="CR13" s="584"/>
      <c r="CS13" s="584"/>
      <c r="CT13" s="584"/>
      <c r="CU13" s="584"/>
      <c r="CV13" s="584"/>
      <c r="CW13" s="584"/>
      <c r="CX13" s="584"/>
      <c r="CY13" s="584"/>
      <c r="CZ13" s="585"/>
    </row>
    <row r="14" spans="1:104" s="13" customFormat="1" ht="26.25" customHeight="1" x14ac:dyDescent="0.3">
      <c r="A14" s="562" t="s">
        <v>260</v>
      </c>
      <c r="B14" s="563"/>
      <c r="C14" s="563"/>
      <c r="D14" s="563"/>
      <c r="E14" s="563"/>
      <c r="F14" s="563"/>
      <c r="G14" s="563"/>
      <c r="H14" s="563"/>
      <c r="I14" s="563"/>
      <c r="J14" s="563"/>
      <c r="K14" s="563"/>
      <c r="L14" s="563"/>
      <c r="M14" s="563"/>
      <c r="N14" s="563"/>
      <c r="O14" s="563"/>
      <c r="P14" s="563"/>
      <c r="Q14" s="563"/>
      <c r="R14" s="563"/>
      <c r="S14" s="563"/>
      <c r="T14" s="563"/>
      <c r="U14" s="563"/>
      <c r="V14" s="563"/>
      <c r="W14" s="563"/>
      <c r="X14" s="563"/>
      <c r="Y14" s="563"/>
      <c r="Z14" s="563"/>
      <c r="AA14" s="563"/>
      <c r="AB14" s="563"/>
      <c r="AC14" s="564"/>
      <c r="AD14" s="533" t="s">
        <v>4</v>
      </c>
      <c r="AE14" s="533"/>
      <c r="AF14" s="533"/>
      <c r="AG14" s="533"/>
      <c r="AH14" s="533"/>
      <c r="AI14" s="533"/>
      <c r="AJ14" s="533"/>
      <c r="AK14" s="533"/>
      <c r="AL14" s="533"/>
      <c r="AM14" s="533"/>
      <c r="AN14" s="533"/>
      <c r="AO14" s="533"/>
      <c r="AP14" s="533"/>
      <c r="AQ14" s="533"/>
      <c r="AR14" s="533"/>
      <c r="AS14" s="533"/>
      <c r="AT14" s="533"/>
      <c r="AU14" s="533"/>
      <c r="AV14" s="533"/>
      <c r="AW14" s="533"/>
      <c r="AX14" s="533"/>
      <c r="AY14" s="533"/>
      <c r="AZ14" s="533"/>
      <c r="BA14" s="533"/>
      <c r="BB14" s="533"/>
      <c r="BC14" s="533" t="s">
        <v>4</v>
      </c>
      <c r="BD14" s="533"/>
      <c r="BE14" s="533"/>
      <c r="BF14" s="533"/>
      <c r="BG14" s="533"/>
      <c r="BH14" s="533"/>
      <c r="BI14" s="533"/>
      <c r="BJ14" s="533"/>
      <c r="BK14" s="533"/>
      <c r="BL14" s="533"/>
      <c r="BM14" s="533"/>
      <c r="BN14" s="533"/>
      <c r="BO14" s="533"/>
      <c r="BP14" s="533"/>
      <c r="BQ14" s="533"/>
      <c r="BR14" s="533"/>
      <c r="BS14" s="533" t="s">
        <v>4</v>
      </c>
      <c r="BT14" s="533"/>
      <c r="BU14" s="533"/>
      <c r="BV14" s="533"/>
      <c r="BW14" s="533"/>
      <c r="BX14" s="533"/>
      <c r="BY14" s="533"/>
      <c r="BZ14" s="533"/>
      <c r="CA14" s="533"/>
      <c r="CB14" s="533"/>
      <c r="CC14" s="533"/>
      <c r="CD14" s="533"/>
      <c r="CE14" s="533"/>
      <c r="CF14" s="533"/>
      <c r="CG14" s="533"/>
      <c r="CH14" s="533"/>
      <c r="CI14" s="586">
        <f>CI12+CI13</f>
        <v>150000</v>
      </c>
      <c r="CJ14" s="587"/>
      <c r="CK14" s="587"/>
      <c r="CL14" s="587"/>
      <c r="CM14" s="587"/>
      <c r="CN14" s="587"/>
      <c r="CO14" s="587"/>
      <c r="CP14" s="587"/>
      <c r="CQ14" s="587"/>
      <c r="CR14" s="587"/>
      <c r="CS14" s="587"/>
      <c r="CT14" s="587"/>
      <c r="CU14" s="587"/>
      <c r="CV14" s="587"/>
      <c r="CW14" s="587"/>
      <c r="CX14" s="587"/>
      <c r="CY14" s="587"/>
      <c r="CZ14" s="588"/>
    </row>
    <row r="15" spans="1:104" s="13" customFormat="1" ht="26.25" customHeight="1" x14ac:dyDescent="0.3">
      <c r="A15" s="578" t="s">
        <v>636</v>
      </c>
      <c r="B15" s="579"/>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9"/>
      <c r="AX15" s="579"/>
      <c r="AY15" s="579"/>
      <c r="AZ15" s="579"/>
      <c r="BA15" s="579"/>
      <c r="BB15" s="579"/>
      <c r="BC15" s="579"/>
      <c r="BD15" s="579"/>
      <c r="BE15" s="579"/>
      <c r="BF15" s="579"/>
      <c r="BG15" s="579"/>
      <c r="BH15" s="579"/>
      <c r="BI15" s="579"/>
      <c r="BJ15" s="579"/>
      <c r="BK15" s="579"/>
      <c r="BL15" s="579"/>
      <c r="BM15" s="579"/>
      <c r="BN15" s="579"/>
      <c r="BO15" s="579"/>
      <c r="BP15" s="579"/>
      <c r="BQ15" s="579"/>
      <c r="BR15" s="579"/>
      <c r="BS15" s="579"/>
      <c r="BT15" s="579"/>
      <c r="BU15" s="579"/>
      <c r="BV15" s="579"/>
      <c r="BW15" s="579"/>
      <c r="BX15" s="579"/>
      <c r="BY15" s="579"/>
      <c r="BZ15" s="579"/>
      <c r="CA15" s="579"/>
      <c r="CB15" s="579"/>
      <c r="CC15" s="579"/>
      <c r="CD15" s="579"/>
      <c r="CE15" s="579"/>
      <c r="CF15" s="579"/>
      <c r="CG15" s="579"/>
      <c r="CH15" s="579"/>
      <c r="CI15" s="579"/>
      <c r="CJ15" s="579"/>
      <c r="CK15" s="579"/>
      <c r="CL15" s="579"/>
      <c r="CM15" s="579"/>
      <c r="CN15" s="579"/>
      <c r="CO15" s="579"/>
      <c r="CP15" s="579"/>
      <c r="CQ15" s="579"/>
      <c r="CR15" s="579"/>
      <c r="CS15" s="579"/>
      <c r="CT15" s="579"/>
      <c r="CU15" s="579"/>
      <c r="CV15" s="579"/>
      <c r="CW15" s="579"/>
      <c r="CX15" s="579"/>
      <c r="CY15" s="579"/>
      <c r="CZ15" s="600"/>
    </row>
    <row r="16" spans="1:104" s="13" customFormat="1" ht="26.25" customHeight="1" x14ac:dyDescent="0.3">
      <c r="A16" s="539" t="s">
        <v>63</v>
      </c>
      <c r="B16" s="540"/>
      <c r="C16" s="540"/>
      <c r="D16" s="540"/>
      <c r="E16" s="540"/>
      <c r="F16" s="541"/>
      <c r="G16" s="580" t="s">
        <v>607</v>
      </c>
      <c r="H16" s="581"/>
      <c r="I16" s="581"/>
      <c r="J16" s="581"/>
      <c r="K16" s="581"/>
      <c r="L16" s="581"/>
      <c r="M16" s="581"/>
      <c r="N16" s="581"/>
      <c r="O16" s="581"/>
      <c r="P16" s="581"/>
      <c r="Q16" s="581"/>
      <c r="R16" s="581"/>
      <c r="S16" s="581"/>
      <c r="T16" s="581"/>
      <c r="U16" s="581"/>
      <c r="V16" s="581"/>
      <c r="W16" s="581"/>
      <c r="X16" s="581"/>
      <c r="Y16" s="581"/>
      <c r="Z16" s="581"/>
      <c r="AA16" s="581"/>
      <c r="AB16" s="581"/>
      <c r="AC16" s="582"/>
      <c r="AD16" s="530">
        <v>500</v>
      </c>
      <c r="AE16" s="531"/>
      <c r="AF16" s="531"/>
      <c r="AG16" s="531"/>
      <c r="AH16" s="531"/>
      <c r="AI16" s="531"/>
      <c r="AJ16" s="531"/>
      <c r="AK16" s="531"/>
      <c r="AL16" s="531"/>
      <c r="AM16" s="531"/>
      <c r="AN16" s="531"/>
      <c r="AO16" s="531"/>
      <c r="AP16" s="531"/>
      <c r="AQ16" s="531"/>
      <c r="AR16" s="531"/>
      <c r="AS16" s="531"/>
      <c r="AT16" s="531"/>
      <c r="AU16" s="531"/>
      <c r="AV16" s="531"/>
      <c r="AW16" s="531"/>
      <c r="AX16" s="531"/>
      <c r="AY16" s="531"/>
      <c r="AZ16" s="531"/>
      <c r="BA16" s="531"/>
      <c r="BB16" s="532"/>
      <c r="BC16" s="530">
        <v>10</v>
      </c>
      <c r="BD16" s="531"/>
      <c r="BE16" s="531"/>
      <c r="BF16" s="531"/>
      <c r="BG16" s="531"/>
      <c r="BH16" s="531"/>
      <c r="BI16" s="531"/>
      <c r="BJ16" s="531"/>
      <c r="BK16" s="531"/>
      <c r="BL16" s="531"/>
      <c r="BM16" s="531"/>
      <c r="BN16" s="531"/>
      <c r="BO16" s="531"/>
      <c r="BP16" s="531"/>
      <c r="BQ16" s="531"/>
      <c r="BR16" s="532"/>
      <c r="BS16" s="530">
        <v>10</v>
      </c>
      <c r="BT16" s="531"/>
      <c r="BU16" s="531"/>
      <c r="BV16" s="531"/>
      <c r="BW16" s="531"/>
      <c r="BX16" s="531"/>
      <c r="BY16" s="531"/>
      <c r="BZ16" s="531"/>
      <c r="CA16" s="531"/>
      <c r="CB16" s="531"/>
      <c r="CC16" s="531"/>
      <c r="CD16" s="531"/>
      <c r="CE16" s="531"/>
      <c r="CF16" s="531"/>
      <c r="CG16" s="531"/>
      <c r="CH16" s="532"/>
      <c r="CI16" s="583">
        <v>50000</v>
      </c>
      <c r="CJ16" s="584"/>
      <c r="CK16" s="584"/>
      <c r="CL16" s="584"/>
      <c r="CM16" s="584"/>
      <c r="CN16" s="584"/>
      <c r="CO16" s="584"/>
      <c r="CP16" s="584"/>
      <c r="CQ16" s="584"/>
      <c r="CR16" s="584"/>
      <c r="CS16" s="584"/>
      <c r="CT16" s="584"/>
      <c r="CU16" s="584"/>
      <c r="CV16" s="584"/>
      <c r="CW16" s="584"/>
      <c r="CX16" s="584"/>
      <c r="CY16" s="584"/>
      <c r="CZ16" s="585"/>
    </row>
    <row r="17" spans="1:104" s="13" customFormat="1" ht="26.25" customHeight="1" x14ac:dyDescent="0.3">
      <c r="A17" s="539" t="s">
        <v>67</v>
      </c>
      <c r="B17" s="540"/>
      <c r="C17" s="540"/>
      <c r="D17" s="540"/>
      <c r="E17" s="540"/>
      <c r="F17" s="541"/>
      <c r="G17" s="580" t="s">
        <v>627</v>
      </c>
      <c r="H17" s="581"/>
      <c r="I17" s="581"/>
      <c r="J17" s="581"/>
      <c r="K17" s="581"/>
      <c r="L17" s="581"/>
      <c r="M17" s="581"/>
      <c r="N17" s="581"/>
      <c r="O17" s="581"/>
      <c r="P17" s="581"/>
      <c r="Q17" s="581"/>
      <c r="R17" s="581"/>
      <c r="S17" s="581"/>
      <c r="T17" s="581"/>
      <c r="U17" s="581"/>
      <c r="V17" s="581"/>
      <c r="W17" s="581"/>
      <c r="X17" s="581"/>
      <c r="Y17" s="581"/>
      <c r="Z17" s="581"/>
      <c r="AA17" s="581"/>
      <c r="AB17" s="581"/>
      <c r="AC17" s="582"/>
      <c r="AD17" s="530">
        <v>4000</v>
      </c>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2"/>
      <c r="BC17" s="530">
        <v>10</v>
      </c>
      <c r="BD17" s="531"/>
      <c r="BE17" s="531"/>
      <c r="BF17" s="531"/>
      <c r="BG17" s="531"/>
      <c r="BH17" s="531"/>
      <c r="BI17" s="531"/>
      <c r="BJ17" s="531"/>
      <c r="BK17" s="531"/>
      <c r="BL17" s="531"/>
      <c r="BM17" s="531"/>
      <c r="BN17" s="531"/>
      <c r="BO17" s="531"/>
      <c r="BP17" s="531"/>
      <c r="BQ17" s="531"/>
      <c r="BR17" s="532"/>
      <c r="BS17" s="530">
        <v>5</v>
      </c>
      <c r="BT17" s="531"/>
      <c r="BU17" s="531"/>
      <c r="BV17" s="531"/>
      <c r="BW17" s="531"/>
      <c r="BX17" s="531"/>
      <c r="BY17" s="531"/>
      <c r="BZ17" s="531"/>
      <c r="CA17" s="531"/>
      <c r="CB17" s="531"/>
      <c r="CC17" s="531"/>
      <c r="CD17" s="531"/>
      <c r="CE17" s="531"/>
      <c r="CF17" s="531"/>
      <c r="CG17" s="531"/>
      <c r="CH17" s="532"/>
      <c r="CI17" s="583">
        <v>200000</v>
      </c>
      <c r="CJ17" s="584"/>
      <c r="CK17" s="584"/>
      <c r="CL17" s="584"/>
      <c r="CM17" s="584"/>
      <c r="CN17" s="584"/>
      <c r="CO17" s="584"/>
      <c r="CP17" s="584"/>
      <c r="CQ17" s="584"/>
      <c r="CR17" s="584"/>
      <c r="CS17" s="584"/>
      <c r="CT17" s="584"/>
      <c r="CU17" s="584"/>
      <c r="CV17" s="584"/>
      <c r="CW17" s="584"/>
      <c r="CX17" s="584"/>
      <c r="CY17" s="584"/>
      <c r="CZ17" s="585"/>
    </row>
    <row r="18" spans="1:104" s="13" customFormat="1" ht="26.25" customHeight="1" x14ac:dyDescent="0.3">
      <c r="A18" s="562" t="s">
        <v>260</v>
      </c>
      <c r="B18" s="563"/>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4"/>
      <c r="AD18" s="533" t="s">
        <v>4</v>
      </c>
      <c r="AE18" s="533"/>
      <c r="AF18" s="533"/>
      <c r="AG18" s="533"/>
      <c r="AH18" s="533"/>
      <c r="AI18" s="533"/>
      <c r="AJ18" s="533"/>
      <c r="AK18" s="533"/>
      <c r="AL18" s="533"/>
      <c r="AM18" s="533"/>
      <c r="AN18" s="533"/>
      <c r="AO18" s="533"/>
      <c r="AP18" s="533"/>
      <c r="AQ18" s="533"/>
      <c r="AR18" s="533"/>
      <c r="AS18" s="533"/>
      <c r="AT18" s="533"/>
      <c r="AU18" s="533"/>
      <c r="AV18" s="533"/>
      <c r="AW18" s="533"/>
      <c r="AX18" s="533"/>
      <c r="AY18" s="533"/>
      <c r="AZ18" s="533"/>
      <c r="BA18" s="533"/>
      <c r="BB18" s="533"/>
      <c r="BC18" s="533" t="s">
        <v>4</v>
      </c>
      <c r="BD18" s="533"/>
      <c r="BE18" s="533"/>
      <c r="BF18" s="533"/>
      <c r="BG18" s="533"/>
      <c r="BH18" s="533"/>
      <c r="BI18" s="533"/>
      <c r="BJ18" s="533"/>
      <c r="BK18" s="533"/>
      <c r="BL18" s="533"/>
      <c r="BM18" s="533"/>
      <c r="BN18" s="533"/>
      <c r="BO18" s="533"/>
      <c r="BP18" s="533"/>
      <c r="BQ18" s="533"/>
      <c r="BR18" s="533"/>
      <c r="BS18" s="533" t="s">
        <v>4</v>
      </c>
      <c r="BT18" s="533"/>
      <c r="BU18" s="533"/>
      <c r="BV18" s="533"/>
      <c r="BW18" s="533"/>
      <c r="BX18" s="533"/>
      <c r="BY18" s="533"/>
      <c r="BZ18" s="533"/>
      <c r="CA18" s="533"/>
      <c r="CB18" s="533"/>
      <c r="CC18" s="533"/>
      <c r="CD18" s="533"/>
      <c r="CE18" s="533"/>
      <c r="CF18" s="533"/>
      <c r="CG18" s="533"/>
      <c r="CH18" s="533"/>
      <c r="CI18" s="586">
        <f>CI16+CI17</f>
        <v>250000</v>
      </c>
      <c r="CJ18" s="587"/>
      <c r="CK18" s="587"/>
      <c r="CL18" s="587"/>
      <c r="CM18" s="587"/>
      <c r="CN18" s="587"/>
      <c r="CO18" s="587"/>
      <c r="CP18" s="587"/>
      <c r="CQ18" s="587"/>
      <c r="CR18" s="587"/>
      <c r="CS18" s="587"/>
      <c r="CT18" s="587"/>
      <c r="CU18" s="587"/>
      <c r="CV18" s="587"/>
      <c r="CW18" s="587"/>
      <c r="CX18" s="587"/>
      <c r="CY18" s="587"/>
      <c r="CZ18" s="588"/>
    </row>
    <row r="19" spans="1:104" s="13" customFormat="1" ht="15" customHeight="1" x14ac:dyDescent="0.3">
      <c r="A19" s="542" t="s">
        <v>52</v>
      </c>
      <c r="B19" s="543"/>
      <c r="C19" s="543"/>
      <c r="D19" s="543"/>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4"/>
      <c r="AD19" s="533" t="s">
        <v>4</v>
      </c>
      <c r="AE19" s="533"/>
      <c r="AF19" s="533"/>
      <c r="AG19" s="533"/>
      <c r="AH19" s="533"/>
      <c r="AI19" s="533"/>
      <c r="AJ19" s="533"/>
      <c r="AK19" s="533"/>
      <c r="AL19" s="533"/>
      <c r="AM19" s="533"/>
      <c r="AN19" s="533"/>
      <c r="AO19" s="533"/>
      <c r="AP19" s="533"/>
      <c r="AQ19" s="533"/>
      <c r="AR19" s="533"/>
      <c r="AS19" s="533"/>
      <c r="AT19" s="533"/>
      <c r="AU19" s="533"/>
      <c r="AV19" s="533"/>
      <c r="AW19" s="533"/>
      <c r="AX19" s="533"/>
      <c r="AY19" s="533"/>
      <c r="AZ19" s="533"/>
      <c r="BA19" s="533"/>
      <c r="BB19" s="533"/>
      <c r="BC19" s="533" t="s">
        <v>4</v>
      </c>
      <c r="BD19" s="533"/>
      <c r="BE19" s="533"/>
      <c r="BF19" s="533"/>
      <c r="BG19" s="533"/>
      <c r="BH19" s="533"/>
      <c r="BI19" s="533"/>
      <c r="BJ19" s="533"/>
      <c r="BK19" s="533"/>
      <c r="BL19" s="533"/>
      <c r="BM19" s="533"/>
      <c r="BN19" s="533"/>
      <c r="BO19" s="533"/>
      <c r="BP19" s="533"/>
      <c r="BQ19" s="533"/>
      <c r="BR19" s="533"/>
      <c r="BS19" s="533" t="s">
        <v>4</v>
      </c>
      <c r="BT19" s="533"/>
      <c r="BU19" s="533"/>
      <c r="BV19" s="533"/>
      <c r="BW19" s="533"/>
      <c r="BX19" s="533"/>
      <c r="BY19" s="533"/>
      <c r="BZ19" s="533"/>
      <c r="CA19" s="533"/>
      <c r="CB19" s="533"/>
      <c r="CC19" s="533"/>
      <c r="CD19" s="533"/>
      <c r="CE19" s="533"/>
      <c r="CF19" s="533"/>
      <c r="CG19" s="533"/>
      <c r="CH19" s="533"/>
      <c r="CI19" s="591">
        <f>CI10+CI14+CI18</f>
        <v>1038443.5</v>
      </c>
      <c r="CJ19" s="591"/>
      <c r="CK19" s="591"/>
      <c r="CL19" s="591"/>
      <c r="CM19" s="591"/>
      <c r="CN19" s="591"/>
      <c r="CO19" s="591"/>
      <c r="CP19" s="591"/>
      <c r="CQ19" s="591"/>
      <c r="CR19" s="591"/>
      <c r="CS19" s="591"/>
      <c r="CT19" s="591"/>
      <c r="CU19" s="591"/>
      <c r="CV19" s="591"/>
      <c r="CW19" s="591"/>
      <c r="CX19" s="591"/>
      <c r="CY19" s="591"/>
      <c r="CZ19" s="591"/>
    </row>
    <row r="20" spans="1:104" ht="12" customHeight="1" x14ac:dyDescent="0.25"/>
    <row r="21" spans="1:104" ht="27.6" customHeight="1" x14ac:dyDescent="0.25">
      <c r="A21" s="612" t="s">
        <v>658</v>
      </c>
      <c r="B21" s="612"/>
      <c r="C21" s="612"/>
      <c r="D21" s="612"/>
      <c r="E21" s="612"/>
      <c r="F21" s="612"/>
      <c r="G21" s="612"/>
      <c r="H21" s="612"/>
      <c r="I21" s="612"/>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2"/>
      <c r="AX21" s="612"/>
      <c r="AY21" s="612"/>
      <c r="AZ21" s="612"/>
      <c r="BA21" s="612"/>
      <c r="BB21" s="612"/>
      <c r="BC21" s="612"/>
      <c r="BD21" s="612"/>
      <c r="BE21" s="612"/>
      <c r="BF21" s="612"/>
      <c r="BG21" s="612"/>
      <c r="BH21" s="612"/>
      <c r="BI21" s="612"/>
      <c r="BJ21" s="612"/>
      <c r="BK21" s="612"/>
      <c r="BL21" s="612"/>
      <c r="BM21" s="612"/>
      <c r="BN21" s="612"/>
      <c r="BO21" s="612"/>
      <c r="BP21" s="612"/>
      <c r="BQ21" s="612"/>
      <c r="BR21" s="612"/>
      <c r="BS21" s="612"/>
      <c r="BT21" s="612"/>
      <c r="BU21" s="612"/>
      <c r="BV21" s="612"/>
      <c r="BW21" s="612"/>
      <c r="BX21" s="612"/>
      <c r="BY21" s="612"/>
      <c r="BZ21" s="612"/>
      <c r="CA21" s="612"/>
      <c r="CB21" s="612"/>
      <c r="CC21" s="612"/>
      <c r="CD21" s="612"/>
      <c r="CE21" s="612"/>
      <c r="CF21" s="612"/>
      <c r="CG21" s="612"/>
      <c r="CH21" s="612"/>
      <c r="CI21" s="612"/>
      <c r="CJ21" s="612"/>
      <c r="CK21" s="612"/>
      <c r="CL21" s="612"/>
      <c r="CM21" s="612"/>
      <c r="CN21" s="612"/>
      <c r="CO21" s="612"/>
      <c r="CP21" s="612"/>
      <c r="CQ21" s="612"/>
      <c r="CR21" s="612"/>
      <c r="CS21" s="612"/>
      <c r="CT21" s="612"/>
      <c r="CU21" s="612"/>
      <c r="CV21" s="612"/>
      <c r="CW21" s="612"/>
      <c r="CX21" s="612"/>
      <c r="CY21" s="612"/>
      <c r="CZ21" s="612"/>
    </row>
    <row r="22" spans="1:104" ht="12" customHeight="1" x14ac:dyDescent="0.25"/>
    <row r="23" spans="1:104" ht="12" customHeight="1" x14ac:dyDescent="0.25">
      <c r="A23" s="191" t="s">
        <v>43</v>
      </c>
      <c r="B23" s="191"/>
      <c r="C23" s="191"/>
      <c r="D23" s="191"/>
      <c r="E23" s="191"/>
      <c r="F23" s="191"/>
      <c r="G23" s="191"/>
      <c r="H23" s="191"/>
      <c r="I23" s="191"/>
      <c r="J23" s="191"/>
      <c r="K23" s="191"/>
      <c r="L23" s="191"/>
      <c r="M23" s="191"/>
      <c r="N23" s="191"/>
      <c r="O23" s="191"/>
      <c r="P23" s="191"/>
      <c r="Q23" s="191"/>
      <c r="R23" s="191"/>
      <c r="S23" s="191"/>
      <c r="T23" s="191"/>
      <c r="U23" s="191"/>
      <c r="V23" s="191"/>
      <c r="W23" s="548" t="s">
        <v>711</v>
      </c>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8"/>
      <c r="AU23" s="548"/>
      <c r="AV23" s="548"/>
      <c r="AW23" s="548"/>
      <c r="AX23" s="548"/>
      <c r="AY23" s="548"/>
      <c r="AZ23" s="548"/>
      <c r="BA23" s="548"/>
      <c r="BB23" s="548"/>
      <c r="BC23" s="548"/>
      <c r="BD23" s="548"/>
      <c r="BE23" s="548"/>
      <c r="BF23" s="548"/>
      <c r="BG23" s="548"/>
      <c r="BH23" s="548"/>
      <c r="BI23" s="548"/>
      <c r="BJ23" s="548"/>
      <c r="BK23" s="548"/>
      <c r="BL23" s="548"/>
      <c r="BM23" s="548"/>
      <c r="BN23" s="548"/>
      <c r="BO23" s="548"/>
      <c r="BP23" s="548"/>
      <c r="BQ23" s="548"/>
      <c r="BR23" s="548"/>
      <c r="BS23" s="548"/>
      <c r="BT23" s="548"/>
      <c r="BU23" s="548"/>
      <c r="BV23" s="548"/>
      <c r="BW23" s="548"/>
      <c r="BX23" s="548"/>
      <c r="BY23" s="548"/>
      <c r="BZ23" s="548"/>
      <c r="CA23" s="548"/>
      <c r="CB23" s="548"/>
      <c r="CC23" s="548"/>
      <c r="CD23" s="548"/>
      <c r="CE23" s="548"/>
      <c r="CF23" s="548"/>
      <c r="CG23" s="548"/>
      <c r="CH23" s="548"/>
      <c r="CI23" s="548"/>
      <c r="CJ23" s="548"/>
      <c r="CK23" s="548"/>
      <c r="CL23" s="548"/>
      <c r="CM23" s="548"/>
      <c r="CN23" s="548"/>
      <c r="CO23" s="548"/>
      <c r="CP23" s="548"/>
      <c r="CQ23" s="548"/>
      <c r="CR23" s="548"/>
      <c r="CS23" s="548"/>
      <c r="CT23" s="548"/>
      <c r="CU23" s="548"/>
      <c r="CV23" s="548"/>
      <c r="CW23" s="548"/>
      <c r="CX23" s="548"/>
      <c r="CY23" s="548"/>
      <c r="CZ23" s="548"/>
    </row>
    <row r="24" spans="1:104" ht="12" customHeight="1" x14ac:dyDescent="0.25"/>
    <row r="25" spans="1:104" ht="57.75" customHeight="1" x14ac:dyDescent="0.25">
      <c r="A25" s="470" t="s">
        <v>45</v>
      </c>
      <c r="B25" s="471"/>
      <c r="C25" s="471"/>
      <c r="D25" s="471"/>
      <c r="E25" s="471"/>
      <c r="F25" s="472"/>
      <c r="G25" s="470" t="s">
        <v>53</v>
      </c>
      <c r="H25" s="471"/>
      <c r="I25" s="471"/>
      <c r="J25" s="471"/>
      <c r="K25" s="471"/>
      <c r="L25" s="471"/>
      <c r="M25" s="471"/>
      <c r="N25" s="471"/>
      <c r="O25" s="471"/>
      <c r="P25" s="471"/>
      <c r="Q25" s="471"/>
      <c r="R25" s="471"/>
      <c r="S25" s="471"/>
      <c r="T25" s="471"/>
      <c r="U25" s="471"/>
      <c r="V25" s="471"/>
      <c r="W25" s="471"/>
      <c r="X25" s="471"/>
      <c r="Y25" s="471"/>
      <c r="Z25" s="471"/>
      <c r="AA25" s="471"/>
      <c r="AB25" s="471"/>
      <c r="AC25" s="472"/>
      <c r="AD25" s="470" t="s">
        <v>261</v>
      </c>
      <c r="AE25" s="471"/>
      <c r="AF25" s="471"/>
      <c r="AG25" s="471"/>
      <c r="AH25" s="471"/>
      <c r="AI25" s="471"/>
      <c r="AJ25" s="471"/>
      <c r="AK25" s="471"/>
      <c r="AL25" s="471"/>
      <c r="AM25" s="471"/>
      <c r="AN25" s="471"/>
      <c r="AO25" s="471"/>
      <c r="AP25" s="471"/>
      <c r="AQ25" s="471"/>
      <c r="AR25" s="471"/>
      <c r="AS25" s="471"/>
      <c r="AT25" s="471"/>
      <c r="AU25" s="471"/>
      <c r="AV25" s="471"/>
      <c r="AW25" s="471"/>
      <c r="AX25" s="472"/>
      <c r="AY25" s="470" t="s">
        <v>58</v>
      </c>
      <c r="AZ25" s="471"/>
      <c r="BA25" s="471"/>
      <c r="BB25" s="471"/>
      <c r="BC25" s="471"/>
      <c r="BD25" s="471"/>
      <c r="BE25" s="471"/>
      <c r="BF25" s="471"/>
      <c r="BG25" s="471"/>
      <c r="BH25" s="471"/>
      <c r="BI25" s="471"/>
      <c r="BJ25" s="471"/>
      <c r="BK25" s="471"/>
      <c r="BL25" s="471"/>
      <c r="BM25" s="471"/>
      <c r="BN25" s="471"/>
      <c r="BO25" s="471"/>
      <c r="BP25" s="472"/>
      <c r="BQ25" s="470" t="s">
        <v>59</v>
      </c>
      <c r="BR25" s="471"/>
      <c r="BS25" s="471"/>
      <c r="BT25" s="471"/>
      <c r="BU25" s="471"/>
      <c r="BV25" s="471"/>
      <c r="BW25" s="471"/>
      <c r="BX25" s="471"/>
      <c r="BY25" s="471"/>
      <c r="BZ25" s="471"/>
      <c r="CA25" s="471"/>
      <c r="CB25" s="471"/>
      <c r="CC25" s="471"/>
      <c r="CD25" s="471"/>
      <c r="CE25" s="471"/>
      <c r="CF25" s="471"/>
      <c r="CG25" s="471"/>
      <c r="CH25" s="472"/>
      <c r="CI25" s="470" t="s">
        <v>57</v>
      </c>
      <c r="CJ25" s="471"/>
      <c r="CK25" s="471"/>
      <c r="CL25" s="471"/>
      <c r="CM25" s="471"/>
      <c r="CN25" s="471"/>
      <c r="CO25" s="471"/>
      <c r="CP25" s="471"/>
      <c r="CQ25" s="471"/>
      <c r="CR25" s="471"/>
      <c r="CS25" s="471"/>
      <c r="CT25" s="471"/>
      <c r="CU25" s="471"/>
      <c r="CV25" s="471"/>
      <c r="CW25" s="471"/>
      <c r="CX25" s="471"/>
      <c r="CY25" s="471"/>
      <c r="CZ25" s="472"/>
    </row>
    <row r="26" spans="1:104" ht="12" customHeight="1" x14ac:dyDescent="0.25">
      <c r="A26" s="559">
        <v>1</v>
      </c>
      <c r="B26" s="560"/>
      <c r="C26" s="560"/>
      <c r="D26" s="560"/>
      <c r="E26" s="560"/>
      <c r="F26" s="561"/>
      <c r="G26" s="559">
        <v>2</v>
      </c>
      <c r="H26" s="560"/>
      <c r="I26" s="560"/>
      <c r="J26" s="560"/>
      <c r="K26" s="560"/>
      <c r="L26" s="560"/>
      <c r="M26" s="560"/>
      <c r="N26" s="560"/>
      <c r="O26" s="560"/>
      <c r="P26" s="560"/>
      <c r="Q26" s="560"/>
      <c r="R26" s="560"/>
      <c r="S26" s="560"/>
      <c r="T26" s="560"/>
      <c r="U26" s="560"/>
      <c r="V26" s="560"/>
      <c r="W26" s="560"/>
      <c r="X26" s="560"/>
      <c r="Y26" s="560"/>
      <c r="Z26" s="560"/>
      <c r="AA26" s="560"/>
      <c r="AB26" s="560"/>
      <c r="AC26" s="561"/>
      <c r="AD26" s="559">
        <v>3</v>
      </c>
      <c r="AE26" s="560"/>
      <c r="AF26" s="560"/>
      <c r="AG26" s="560"/>
      <c r="AH26" s="560"/>
      <c r="AI26" s="560"/>
      <c r="AJ26" s="560"/>
      <c r="AK26" s="560"/>
      <c r="AL26" s="560"/>
      <c r="AM26" s="560"/>
      <c r="AN26" s="560"/>
      <c r="AO26" s="560"/>
      <c r="AP26" s="560"/>
      <c r="AQ26" s="560"/>
      <c r="AR26" s="560"/>
      <c r="AS26" s="560"/>
      <c r="AT26" s="560"/>
      <c r="AU26" s="560"/>
      <c r="AV26" s="560"/>
      <c r="AW26" s="560"/>
      <c r="AX26" s="561"/>
      <c r="AY26" s="559">
        <v>4</v>
      </c>
      <c r="AZ26" s="560"/>
      <c r="BA26" s="560"/>
      <c r="BB26" s="560"/>
      <c r="BC26" s="560"/>
      <c r="BD26" s="560"/>
      <c r="BE26" s="560"/>
      <c r="BF26" s="560"/>
      <c r="BG26" s="560"/>
      <c r="BH26" s="560"/>
      <c r="BI26" s="560"/>
      <c r="BJ26" s="560"/>
      <c r="BK26" s="560"/>
      <c r="BL26" s="560"/>
      <c r="BM26" s="560"/>
      <c r="BN26" s="560"/>
      <c r="BO26" s="560"/>
      <c r="BP26" s="561"/>
      <c r="BQ26" s="559">
        <v>5</v>
      </c>
      <c r="BR26" s="560"/>
      <c r="BS26" s="560"/>
      <c r="BT26" s="560"/>
      <c r="BU26" s="560"/>
      <c r="BV26" s="560"/>
      <c r="BW26" s="560"/>
      <c r="BX26" s="560"/>
      <c r="BY26" s="560"/>
      <c r="BZ26" s="560"/>
      <c r="CA26" s="560"/>
      <c r="CB26" s="560"/>
      <c r="CC26" s="560"/>
      <c r="CD26" s="560"/>
      <c r="CE26" s="560"/>
      <c r="CF26" s="560"/>
      <c r="CG26" s="560"/>
      <c r="CH26" s="561"/>
      <c r="CI26" s="559">
        <v>6</v>
      </c>
      <c r="CJ26" s="560"/>
      <c r="CK26" s="560"/>
      <c r="CL26" s="560"/>
      <c r="CM26" s="560"/>
      <c r="CN26" s="560"/>
      <c r="CO26" s="560"/>
      <c r="CP26" s="560"/>
      <c r="CQ26" s="560"/>
      <c r="CR26" s="560"/>
      <c r="CS26" s="560"/>
      <c r="CT26" s="560"/>
      <c r="CU26" s="560"/>
      <c r="CV26" s="560"/>
      <c r="CW26" s="560"/>
      <c r="CX26" s="560"/>
      <c r="CY26" s="560"/>
      <c r="CZ26" s="561"/>
    </row>
    <row r="27" spans="1:104" ht="12" customHeight="1" x14ac:dyDescent="0.25">
      <c r="A27" s="578" t="s">
        <v>623</v>
      </c>
      <c r="B27" s="579"/>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9"/>
      <c r="AX27" s="579"/>
      <c r="AY27" s="579"/>
      <c r="AZ27" s="579"/>
      <c r="BA27" s="579"/>
      <c r="BB27" s="579"/>
      <c r="BC27" s="579"/>
      <c r="BD27" s="579"/>
      <c r="BE27" s="579"/>
      <c r="BF27" s="579"/>
      <c r="BG27" s="579"/>
      <c r="BH27" s="579"/>
      <c r="BI27" s="579"/>
      <c r="BJ27" s="579"/>
      <c r="BK27" s="579"/>
      <c r="BL27" s="579"/>
      <c r="BM27" s="579"/>
      <c r="BN27" s="579"/>
      <c r="BO27" s="579"/>
      <c r="BP27" s="579"/>
      <c r="BQ27" s="579"/>
      <c r="BR27" s="579"/>
      <c r="BS27" s="579"/>
      <c r="BT27" s="579"/>
      <c r="BU27" s="579"/>
      <c r="BV27" s="579"/>
      <c r="BW27" s="579"/>
      <c r="BX27" s="579"/>
      <c r="BY27" s="579"/>
      <c r="BZ27" s="579"/>
      <c r="CA27" s="579"/>
      <c r="CB27" s="579"/>
      <c r="CC27" s="579"/>
      <c r="CD27" s="579"/>
      <c r="CE27" s="579"/>
      <c r="CF27" s="579"/>
      <c r="CG27" s="579"/>
      <c r="CH27" s="579"/>
      <c r="CI27" s="579"/>
      <c r="CJ27" s="579"/>
      <c r="CK27" s="579"/>
      <c r="CL27" s="579"/>
      <c r="CM27" s="579"/>
      <c r="CN27" s="579"/>
      <c r="CO27" s="579"/>
      <c r="CP27" s="579"/>
      <c r="CQ27" s="579"/>
      <c r="CR27" s="579"/>
      <c r="CS27" s="579"/>
      <c r="CT27" s="579"/>
      <c r="CU27" s="579"/>
      <c r="CV27" s="579"/>
      <c r="CW27" s="579"/>
      <c r="CX27" s="579"/>
      <c r="CY27" s="579"/>
      <c r="CZ27" s="600"/>
    </row>
    <row r="28" spans="1:104" ht="32.25" customHeight="1" x14ac:dyDescent="0.25">
      <c r="A28" s="539" t="s">
        <v>63</v>
      </c>
      <c r="B28" s="540"/>
      <c r="C28" s="540"/>
      <c r="D28" s="540"/>
      <c r="E28" s="540"/>
      <c r="F28" s="541"/>
      <c r="G28" s="580" t="s">
        <v>712</v>
      </c>
      <c r="H28" s="581"/>
      <c r="I28" s="581"/>
      <c r="J28" s="581"/>
      <c r="K28" s="581"/>
      <c r="L28" s="581"/>
      <c r="M28" s="581"/>
      <c r="N28" s="581"/>
      <c r="O28" s="581"/>
      <c r="P28" s="581"/>
      <c r="Q28" s="581"/>
      <c r="R28" s="581"/>
      <c r="S28" s="581"/>
      <c r="T28" s="581"/>
      <c r="U28" s="581"/>
      <c r="V28" s="581"/>
      <c r="W28" s="581"/>
      <c r="X28" s="581"/>
      <c r="Y28" s="581"/>
      <c r="Z28" s="581"/>
      <c r="AA28" s="581"/>
      <c r="AB28" s="581"/>
      <c r="AC28" s="582"/>
      <c r="AD28" s="530">
        <v>1</v>
      </c>
      <c r="AE28" s="531"/>
      <c r="AF28" s="531"/>
      <c r="AG28" s="531"/>
      <c r="AH28" s="531"/>
      <c r="AI28" s="531"/>
      <c r="AJ28" s="531"/>
      <c r="AK28" s="531"/>
      <c r="AL28" s="531"/>
      <c r="AM28" s="531"/>
      <c r="AN28" s="531"/>
      <c r="AO28" s="531"/>
      <c r="AP28" s="531"/>
      <c r="AQ28" s="531"/>
      <c r="AR28" s="531"/>
      <c r="AS28" s="531"/>
      <c r="AT28" s="531"/>
      <c r="AU28" s="531"/>
      <c r="AV28" s="531"/>
      <c r="AW28" s="531"/>
      <c r="AX28" s="532"/>
      <c r="AY28" s="530"/>
      <c r="AZ28" s="531"/>
      <c r="BA28" s="531"/>
      <c r="BB28" s="531"/>
      <c r="BC28" s="531"/>
      <c r="BD28" s="531"/>
      <c r="BE28" s="531"/>
      <c r="BF28" s="531"/>
      <c r="BG28" s="531"/>
      <c r="BH28" s="531"/>
      <c r="BI28" s="531"/>
      <c r="BJ28" s="531"/>
      <c r="BK28" s="531"/>
      <c r="BL28" s="531"/>
      <c r="BM28" s="531"/>
      <c r="BN28" s="531"/>
      <c r="BO28" s="531"/>
      <c r="BP28" s="532"/>
      <c r="BQ28" s="530">
        <v>14800</v>
      </c>
      <c r="BR28" s="531"/>
      <c r="BS28" s="531"/>
      <c r="BT28" s="531"/>
      <c r="BU28" s="531"/>
      <c r="BV28" s="531"/>
      <c r="BW28" s="531"/>
      <c r="BX28" s="531"/>
      <c r="BY28" s="531"/>
      <c r="BZ28" s="531"/>
      <c r="CA28" s="531"/>
      <c r="CB28" s="531"/>
      <c r="CC28" s="531"/>
      <c r="CD28" s="531"/>
      <c r="CE28" s="531"/>
      <c r="CF28" s="531"/>
      <c r="CG28" s="531"/>
      <c r="CH28" s="532"/>
      <c r="CI28" s="583">
        <v>14800</v>
      </c>
      <c r="CJ28" s="584"/>
      <c r="CK28" s="584"/>
      <c r="CL28" s="584"/>
      <c r="CM28" s="584"/>
      <c r="CN28" s="584"/>
      <c r="CO28" s="584"/>
      <c r="CP28" s="584"/>
      <c r="CQ28" s="584"/>
      <c r="CR28" s="584"/>
      <c r="CS28" s="584"/>
      <c r="CT28" s="584"/>
      <c r="CU28" s="584"/>
      <c r="CV28" s="584"/>
      <c r="CW28" s="584"/>
      <c r="CX28" s="584"/>
      <c r="CY28" s="584"/>
      <c r="CZ28" s="585"/>
    </row>
    <row r="29" spans="1:104" ht="12" customHeight="1" x14ac:dyDescent="0.25">
      <c r="A29" s="562" t="s">
        <v>260</v>
      </c>
      <c r="B29" s="563"/>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4"/>
      <c r="AD29" s="530" t="s">
        <v>4</v>
      </c>
      <c r="AE29" s="531"/>
      <c r="AF29" s="531"/>
      <c r="AG29" s="531"/>
      <c r="AH29" s="531"/>
      <c r="AI29" s="531"/>
      <c r="AJ29" s="531"/>
      <c r="AK29" s="531"/>
      <c r="AL29" s="531"/>
      <c r="AM29" s="531"/>
      <c r="AN29" s="531"/>
      <c r="AO29" s="531"/>
      <c r="AP29" s="531"/>
      <c r="AQ29" s="531"/>
      <c r="AR29" s="531"/>
      <c r="AS29" s="531"/>
      <c r="AT29" s="531"/>
      <c r="AU29" s="531"/>
      <c r="AV29" s="531"/>
      <c r="AW29" s="531"/>
      <c r="AX29" s="532"/>
      <c r="AY29" s="530" t="s">
        <v>4</v>
      </c>
      <c r="AZ29" s="531"/>
      <c r="BA29" s="531"/>
      <c r="BB29" s="531"/>
      <c r="BC29" s="531"/>
      <c r="BD29" s="531"/>
      <c r="BE29" s="531"/>
      <c r="BF29" s="531"/>
      <c r="BG29" s="531"/>
      <c r="BH29" s="531"/>
      <c r="BI29" s="531"/>
      <c r="BJ29" s="531"/>
      <c r="BK29" s="531"/>
      <c r="BL29" s="531"/>
      <c r="BM29" s="531"/>
      <c r="BN29" s="531"/>
      <c r="BO29" s="531"/>
      <c r="BP29" s="532"/>
      <c r="BQ29" s="530" t="s">
        <v>4</v>
      </c>
      <c r="BR29" s="531"/>
      <c r="BS29" s="531"/>
      <c r="BT29" s="531"/>
      <c r="BU29" s="531"/>
      <c r="BV29" s="531"/>
      <c r="BW29" s="531"/>
      <c r="BX29" s="531"/>
      <c r="BY29" s="531"/>
      <c r="BZ29" s="531"/>
      <c r="CA29" s="531"/>
      <c r="CB29" s="531"/>
      <c r="CC29" s="531"/>
      <c r="CD29" s="531"/>
      <c r="CE29" s="531"/>
      <c r="CF29" s="531"/>
      <c r="CG29" s="531"/>
      <c r="CH29" s="532"/>
      <c r="CI29" s="586">
        <f>SUM(CI28)</f>
        <v>14800</v>
      </c>
      <c r="CJ29" s="566"/>
      <c r="CK29" s="566"/>
      <c r="CL29" s="566"/>
      <c r="CM29" s="566"/>
      <c r="CN29" s="566"/>
      <c r="CO29" s="566"/>
      <c r="CP29" s="566"/>
      <c r="CQ29" s="566"/>
      <c r="CR29" s="566"/>
      <c r="CS29" s="566"/>
      <c r="CT29" s="566"/>
      <c r="CU29" s="566"/>
      <c r="CV29" s="566"/>
      <c r="CW29" s="566"/>
      <c r="CX29" s="566"/>
      <c r="CY29" s="566"/>
      <c r="CZ29" s="567"/>
    </row>
    <row r="30" spans="1:104" ht="12" customHeight="1" x14ac:dyDescent="0.25">
      <c r="A30" s="578" t="s">
        <v>633</v>
      </c>
      <c r="B30" s="579"/>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9"/>
      <c r="AL30" s="579"/>
      <c r="AM30" s="579"/>
      <c r="AN30" s="579"/>
      <c r="AO30" s="579"/>
      <c r="AP30" s="579"/>
      <c r="AQ30" s="579"/>
      <c r="AR30" s="579"/>
      <c r="AS30" s="579"/>
      <c r="AT30" s="579"/>
      <c r="AU30" s="579"/>
      <c r="AV30" s="579"/>
      <c r="AW30" s="579"/>
      <c r="AX30" s="579"/>
      <c r="AY30" s="579"/>
      <c r="AZ30" s="579"/>
      <c r="BA30" s="579"/>
      <c r="BB30" s="579"/>
      <c r="BC30" s="579"/>
      <c r="BD30" s="579"/>
      <c r="BE30" s="579"/>
      <c r="BF30" s="579"/>
      <c r="BG30" s="579"/>
      <c r="BH30" s="579"/>
      <c r="BI30" s="579"/>
      <c r="BJ30" s="579"/>
      <c r="BK30" s="579"/>
      <c r="BL30" s="579"/>
      <c r="BM30" s="579"/>
      <c r="BN30" s="579"/>
      <c r="BO30" s="579"/>
      <c r="BP30" s="579"/>
      <c r="BQ30" s="579"/>
      <c r="BR30" s="579"/>
      <c r="BS30" s="579"/>
      <c r="BT30" s="579"/>
      <c r="BU30" s="579"/>
      <c r="BV30" s="579"/>
      <c r="BW30" s="579"/>
      <c r="BX30" s="579"/>
      <c r="BY30" s="579"/>
      <c r="BZ30" s="579"/>
      <c r="CA30" s="579"/>
      <c r="CB30" s="579"/>
      <c r="CC30" s="579"/>
      <c r="CD30" s="579"/>
      <c r="CE30" s="579"/>
      <c r="CF30" s="579"/>
      <c r="CG30" s="579"/>
      <c r="CH30" s="579"/>
      <c r="CI30" s="579"/>
      <c r="CJ30" s="579"/>
      <c r="CK30" s="579"/>
      <c r="CL30" s="579"/>
      <c r="CM30" s="579"/>
      <c r="CN30" s="579"/>
      <c r="CO30" s="579"/>
      <c r="CP30" s="579"/>
      <c r="CQ30" s="579"/>
      <c r="CR30" s="579"/>
      <c r="CS30" s="579"/>
      <c r="CT30" s="579"/>
      <c r="CU30" s="579"/>
      <c r="CV30" s="579"/>
      <c r="CW30" s="579"/>
      <c r="CX30" s="579"/>
      <c r="CY30" s="579"/>
      <c r="CZ30" s="600"/>
    </row>
    <row r="31" spans="1:104" ht="48" customHeight="1" x14ac:dyDescent="0.25">
      <c r="A31" s="539" t="s">
        <v>67</v>
      </c>
      <c r="B31" s="540"/>
      <c r="C31" s="540"/>
      <c r="D31" s="540"/>
      <c r="E31" s="540"/>
      <c r="F31" s="541"/>
      <c r="G31" s="580" t="s">
        <v>630</v>
      </c>
      <c r="H31" s="581"/>
      <c r="I31" s="581"/>
      <c r="J31" s="581"/>
      <c r="K31" s="581"/>
      <c r="L31" s="581"/>
      <c r="M31" s="581"/>
      <c r="N31" s="581"/>
      <c r="O31" s="581"/>
      <c r="P31" s="581"/>
      <c r="Q31" s="581"/>
      <c r="R31" s="581"/>
      <c r="S31" s="581"/>
      <c r="T31" s="581"/>
      <c r="U31" s="581"/>
      <c r="V31" s="581"/>
      <c r="W31" s="581"/>
      <c r="X31" s="581"/>
      <c r="Y31" s="581"/>
      <c r="Z31" s="581"/>
      <c r="AA31" s="581"/>
      <c r="AB31" s="581"/>
      <c r="AC31" s="582"/>
      <c r="AD31" s="530">
        <v>10</v>
      </c>
      <c r="AE31" s="531"/>
      <c r="AF31" s="531"/>
      <c r="AG31" s="531"/>
      <c r="AH31" s="531"/>
      <c r="AI31" s="531"/>
      <c r="AJ31" s="531"/>
      <c r="AK31" s="531"/>
      <c r="AL31" s="531"/>
      <c r="AM31" s="531"/>
      <c r="AN31" s="531"/>
      <c r="AO31" s="531"/>
      <c r="AP31" s="531"/>
      <c r="AQ31" s="531"/>
      <c r="AR31" s="531"/>
      <c r="AS31" s="531"/>
      <c r="AT31" s="531"/>
      <c r="AU31" s="531"/>
      <c r="AV31" s="531"/>
      <c r="AW31" s="531"/>
      <c r="AX31" s="532"/>
      <c r="AY31" s="530">
        <v>2</v>
      </c>
      <c r="AZ31" s="531"/>
      <c r="BA31" s="531"/>
      <c r="BB31" s="531"/>
      <c r="BC31" s="531"/>
      <c r="BD31" s="531"/>
      <c r="BE31" s="531"/>
      <c r="BF31" s="531"/>
      <c r="BG31" s="531"/>
      <c r="BH31" s="531"/>
      <c r="BI31" s="531"/>
      <c r="BJ31" s="531"/>
      <c r="BK31" s="531"/>
      <c r="BL31" s="531"/>
      <c r="BM31" s="531"/>
      <c r="BN31" s="531"/>
      <c r="BO31" s="531"/>
      <c r="BP31" s="532"/>
      <c r="BQ31" s="530"/>
      <c r="BR31" s="531"/>
      <c r="BS31" s="531"/>
      <c r="BT31" s="531"/>
      <c r="BU31" s="531"/>
      <c r="BV31" s="531"/>
      <c r="BW31" s="531"/>
      <c r="BX31" s="531"/>
      <c r="BY31" s="531"/>
      <c r="BZ31" s="531"/>
      <c r="CA31" s="531"/>
      <c r="CB31" s="531"/>
      <c r="CC31" s="531"/>
      <c r="CD31" s="531"/>
      <c r="CE31" s="531"/>
      <c r="CF31" s="531"/>
      <c r="CG31" s="531"/>
      <c r="CH31" s="532"/>
      <c r="CI31" s="583">
        <v>200000</v>
      </c>
      <c r="CJ31" s="584"/>
      <c r="CK31" s="584"/>
      <c r="CL31" s="584"/>
      <c r="CM31" s="584"/>
      <c r="CN31" s="584"/>
      <c r="CO31" s="584"/>
      <c r="CP31" s="584"/>
      <c r="CQ31" s="584"/>
      <c r="CR31" s="584"/>
      <c r="CS31" s="584"/>
      <c r="CT31" s="584"/>
      <c r="CU31" s="584"/>
      <c r="CV31" s="584"/>
      <c r="CW31" s="584"/>
      <c r="CX31" s="584"/>
      <c r="CY31" s="584"/>
      <c r="CZ31" s="585"/>
    </row>
    <row r="32" spans="1:104" ht="27.75" customHeight="1" x14ac:dyDescent="0.25">
      <c r="A32" s="562" t="s">
        <v>260</v>
      </c>
      <c r="B32" s="563"/>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4"/>
      <c r="AD32" s="530" t="s">
        <v>4</v>
      </c>
      <c r="AE32" s="531"/>
      <c r="AF32" s="531"/>
      <c r="AG32" s="531"/>
      <c r="AH32" s="531"/>
      <c r="AI32" s="531"/>
      <c r="AJ32" s="531"/>
      <c r="AK32" s="531"/>
      <c r="AL32" s="531"/>
      <c r="AM32" s="531"/>
      <c r="AN32" s="531"/>
      <c r="AO32" s="531"/>
      <c r="AP32" s="531"/>
      <c r="AQ32" s="531"/>
      <c r="AR32" s="531"/>
      <c r="AS32" s="531"/>
      <c r="AT32" s="531"/>
      <c r="AU32" s="531"/>
      <c r="AV32" s="531"/>
      <c r="AW32" s="531"/>
      <c r="AX32" s="532"/>
      <c r="AY32" s="530" t="s">
        <v>4</v>
      </c>
      <c r="AZ32" s="531"/>
      <c r="BA32" s="531"/>
      <c r="BB32" s="531"/>
      <c r="BC32" s="531"/>
      <c r="BD32" s="531"/>
      <c r="BE32" s="531"/>
      <c r="BF32" s="531"/>
      <c r="BG32" s="531"/>
      <c r="BH32" s="531"/>
      <c r="BI32" s="531"/>
      <c r="BJ32" s="531"/>
      <c r="BK32" s="531"/>
      <c r="BL32" s="531"/>
      <c r="BM32" s="531"/>
      <c r="BN32" s="531"/>
      <c r="BO32" s="531"/>
      <c r="BP32" s="532"/>
      <c r="BQ32" s="530" t="s">
        <v>4</v>
      </c>
      <c r="BR32" s="531"/>
      <c r="BS32" s="531"/>
      <c r="BT32" s="531"/>
      <c r="BU32" s="531"/>
      <c r="BV32" s="531"/>
      <c r="BW32" s="531"/>
      <c r="BX32" s="531"/>
      <c r="BY32" s="531"/>
      <c r="BZ32" s="531"/>
      <c r="CA32" s="531"/>
      <c r="CB32" s="531"/>
      <c r="CC32" s="531"/>
      <c r="CD32" s="531"/>
      <c r="CE32" s="531"/>
      <c r="CF32" s="531"/>
      <c r="CG32" s="531"/>
      <c r="CH32" s="532"/>
      <c r="CI32" s="586">
        <f>SUM(CI31)</f>
        <v>200000</v>
      </c>
      <c r="CJ32" s="587"/>
      <c r="CK32" s="587"/>
      <c r="CL32" s="587"/>
      <c r="CM32" s="587"/>
      <c r="CN32" s="587"/>
      <c r="CO32" s="587"/>
      <c r="CP32" s="587"/>
      <c r="CQ32" s="587"/>
      <c r="CR32" s="587"/>
      <c r="CS32" s="587"/>
      <c r="CT32" s="587"/>
      <c r="CU32" s="587"/>
      <c r="CV32" s="587"/>
      <c r="CW32" s="587"/>
      <c r="CX32" s="587"/>
      <c r="CY32" s="587"/>
      <c r="CZ32" s="588"/>
    </row>
    <row r="33" spans="1:104" ht="12" customHeight="1" x14ac:dyDescent="0.25">
      <c r="A33" s="539"/>
      <c r="B33" s="540"/>
      <c r="C33" s="540"/>
      <c r="D33" s="540"/>
      <c r="E33" s="540"/>
      <c r="F33" s="541"/>
      <c r="G33" s="542" t="s">
        <v>52</v>
      </c>
      <c r="H33" s="543"/>
      <c r="I33" s="543"/>
      <c r="J33" s="543"/>
      <c r="K33" s="543"/>
      <c r="L33" s="543"/>
      <c r="M33" s="543"/>
      <c r="N33" s="543"/>
      <c r="O33" s="543"/>
      <c r="P33" s="543"/>
      <c r="Q33" s="543"/>
      <c r="R33" s="543"/>
      <c r="S33" s="543"/>
      <c r="T33" s="543"/>
      <c r="U33" s="543"/>
      <c r="V33" s="543"/>
      <c r="W33" s="543"/>
      <c r="X33" s="543"/>
      <c r="Y33" s="543"/>
      <c r="Z33" s="543"/>
      <c r="AA33" s="543"/>
      <c r="AB33" s="543"/>
      <c r="AC33" s="544"/>
      <c r="AD33" s="530" t="s">
        <v>4</v>
      </c>
      <c r="AE33" s="531"/>
      <c r="AF33" s="531"/>
      <c r="AG33" s="531"/>
      <c r="AH33" s="531"/>
      <c r="AI33" s="531"/>
      <c r="AJ33" s="531"/>
      <c r="AK33" s="531"/>
      <c r="AL33" s="531"/>
      <c r="AM33" s="531"/>
      <c r="AN33" s="531"/>
      <c r="AO33" s="531"/>
      <c r="AP33" s="531"/>
      <c r="AQ33" s="531"/>
      <c r="AR33" s="531"/>
      <c r="AS33" s="531"/>
      <c r="AT33" s="531"/>
      <c r="AU33" s="531"/>
      <c r="AV33" s="531"/>
      <c r="AW33" s="531"/>
      <c r="AX33" s="532"/>
      <c r="AY33" s="530" t="s">
        <v>4</v>
      </c>
      <c r="AZ33" s="531"/>
      <c r="BA33" s="531"/>
      <c r="BB33" s="531"/>
      <c r="BC33" s="531"/>
      <c r="BD33" s="531"/>
      <c r="BE33" s="531"/>
      <c r="BF33" s="531"/>
      <c r="BG33" s="531"/>
      <c r="BH33" s="531"/>
      <c r="BI33" s="531"/>
      <c r="BJ33" s="531"/>
      <c r="BK33" s="531"/>
      <c r="BL33" s="531"/>
      <c r="BM33" s="531"/>
      <c r="BN33" s="531"/>
      <c r="BO33" s="531"/>
      <c r="BP33" s="532"/>
      <c r="BQ33" s="530" t="s">
        <v>4</v>
      </c>
      <c r="BR33" s="531"/>
      <c r="BS33" s="531"/>
      <c r="BT33" s="531"/>
      <c r="BU33" s="531"/>
      <c r="BV33" s="531"/>
      <c r="BW33" s="531"/>
      <c r="BX33" s="531"/>
      <c r="BY33" s="531"/>
      <c r="BZ33" s="531"/>
      <c r="CA33" s="531"/>
      <c r="CB33" s="531"/>
      <c r="CC33" s="531"/>
      <c r="CD33" s="531"/>
      <c r="CE33" s="531"/>
      <c r="CF33" s="531"/>
      <c r="CG33" s="531"/>
      <c r="CH33" s="532"/>
      <c r="CI33" s="586">
        <f>CI29+CI31</f>
        <v>214800</v>
      </c>
      <c r="CJ33" s="566"/>
      <c r="CK33" s="566"/>
      <c r="CL33" s="566"/>
      <c r="CM33" s="566"/>
      <c r="CN33" s="566"/>
      <c r="CO33" s="566"/>
      <c r="CP33" s="566"/>
      <c r="CQ33" s="566"/>
      <c r="CR33" s="566"/>
      <c r="CS33" s="566"/>
      <c r="CT33" s="566"/>
      <c r="CU33" s="566"/>
      <c r="CV33" s="566"/>
      <c r="CW33" s="566"/>
      <c r="CX33" s="566"/>
      <c r="CY33" s="566"/>
      <c r="CZ33" s="567"/>
    </row>
    <row r="34" spans="1:104" ht="12" customHeight="1" x14ac:dyDescent="0.25"/>
    <row r="35" spans="1:104" s="52" customFormat="1" x14ac:dyDescent="0.25">
      <c r="A35" s="545" t="s">
        <v>239</v>
      </c>
      <c r="B35" s="545"/>
      <c r="C35" s="545"/>
      <c r="D35" s="545"/>
      <c r="E35" s="545"/>
      <c r="F35" s="545"/>
      <c r="G35" s="545"/>
      <c r="H35" s="545"/>
      <c r="I35" s="545"/>
      <c r="J35" s="545"/>
      <c r="K35" s="545"/>
      <c r="L35" s="545"/>
      <c r="M35" s="545"/>
      <c r="N35" s="545"/>
      <c r="O35" s="545"/>
      <c r="P35" s="545"/>
      <c r="Q35" s="545"/>
      <c r="R35" s="545"/>
      <c r="S35" s="545"/>
      <c r="T35" s="545"/>
      <c r="U35" s="545"/>
      <c r="V35" s="545"/>
      <c r="W35" s="545"/>
      <c r="X35" s="545"/>
      <c r="Y35" s="545"/>
      <c r="Z35" s="545"/>
      <c r="AA35" s="545"/>
      <c r="AB35" s="545"/>
      <c r="AC35" s="545"/>
      <c r="AD35" s="545"/>
      <c r="AE35" s="545"/>
      <c r="AF35" s="545"/>
      <c r="AG35" s="545"/>
      <c r="AH35" s="545"/>
      <c r="AI35" s="545"/>
      <c r="AJ35" s="545"/>
      <c r="AK35" s="545"/>
      <c r="AL35" s="545"/>
      <c r="AM35" s="545"/>
      <c r="AN35" s="545"/>
      <c r="AO35" s="545"/>
      <c r="AP35" s="545"/>
      <c r="AQ35" s="545"/>
      <c r="AR35" s="545"/>
      <c r="AS35" s="545"/>
      <c r="AT35" s="545"/>
      <c r="AU35" s="545"/>
      <c r="AV35" s="545"/>
      <c r="AW35" s="545"/>
      <c r="AX35" s="545"/>
      <c r="AY35" s="545"/>
      <c r="AZ35" s="545"/>
      <c r="BA35" s="545"/>
      <c r="BB35" s="545"/>
      <c r="BC35" s="545"/>
      <c r="BD35" s="545"/>
      <c r="BE35" s="545"/>
      <c r="BF35" s="545"/>
      <c r="BG35" s="545"/>
      <c r="BH35" s="545"/>
      <c r="BI35" s="545"/>
      <c r="BJ35" s="545"/>
      <c r="BK35" s="545"/>
      <c r="BL35" s="545"/>
      <c r="BM35" s="545"/>
      <c r="BN35" s="545"/>
      <c r="BO35" s="545"/>
      <c r="BP35" s="545"/>
      <c r="BQ35" s="545"/>
      <c r="BR35" s="545"/>
      <c r="BS35" s="545"/>
      <c r="BT35" s="545"/>
      <c r="BU35" s="545"/>
      <c r="BV35" s="545"/>
      <c r="BW35" s="545"/>
      <c r="BX35" s="545"/>
      <c r="BY35" s="545"/>
      <c r="BZ35" s="545"/>
      <c r="CA35" s="545"/>
      <c r="CB35" s="545"/>
      <c r="CC35" s="545"/>
      <c r="CD35" s="545"/>
      <c r="CE35" s="545"/>
      <c r="CF35" s="545"/>
      <c r="CG35" s="545"/>
      <c r="CH35" s="545"/>
      <c r="CI35" s="545"/>
      <c r="CJ35" s="545"/>
      <c r="CK35" s="545"/>
      <c r="CL35" s="545"/>
      <c r="CM35" s="545"/>
      <c r="CN35" s="545"/>
      <c r="CO35" s="545"/>
      <c r="CP35" s="545"/>
      <c r="CQ35" s="545"/>
      <c r="CR35" s="545"/>
      <c r="CS35" s="545"/>
      <c r="CT35" s="545"/>
      <c r="CU35" s="545"/>
      <c r="CV35" s="545"/>
      <c r="CW35" s="545"/>
      <c r="CX35" s="545"/>
      <c r="CY35" s="545"/>
      <c r="CZ35" s="545"/>
    </row>
    <row r="36" spans="1:104" s="52" customFormat="1" x14ac:dyDescent="0.25">
      <c r="A36" s="191" t="s">
        <v>43</v>
      </c>
      <c r="B36" s="191"/>
      <c r="C36" s="191"/>
      <c r="D36" s="191"/>
      <c r="E36" s="191"/>
      <c r="F36" s="191"/>
      <c r="G36" s="191"/>
      <c r="H36" s="191"/>
      <c r="I36" s="191"/>
      <c r="J36" s="191"/>
      <c r="K36" s="191"/>
      <c r="L36" s="191"/>
      <c r="M36" s="191"/>
      <c r="N36" s="191"/>
      <c r="O36" s="191"/>
      <c r="P36" s="191"/>
      <c r="Q36" s="191"/>
      <c r="R36" s="191"/>
      <c r="S36" s="191"/>
      <c r="T36" s="191"/>
      <c r="U36" s="191"/>
      <c r="V36" s="191"/>
      <c r="W36" s="548"/>
      <c r="X36" s="548"/>
      <c r="Y36" s="548"/>
      <c r="Z36" s="548"/>
      <c r="AA36" s="548"/>
      <c r="AB36" s="548"/>
      <c r="AC36" s="548"/>
      <c r="AD36" s="548"/>
      <c r="AE36" s="548"/>
      <c r="AF36" s="548"/>
      <c r="AG36" s="548"/>
      <c r="AH36" s="548"/>
      <c r="AI36" s="548"/>
      <c r="AJ36" s="548"/>
      <c r="AK36" s="548"/>
      <c r="AL36" s="548"/>
      <c r="AM36" s="548"/>
      <c r="AN36" s="548"/>
      <c r="AO36" s="548"/>
      <c r="AP36" s="548"/>
      <c r="AQ36" s="548"/>
      <c r="AR36" s="548"/>
      <c r="AS36" s="548"/>
      <c r="AT36" s="548"/>
      <c r="AU36" s="548"/>
      <c r="AV36" s="548"/>
      <c r="AW36" s="548"/>
      <c r="AX36" s="548"/>
      <c r="AY36" s="548"/>
      <c r="AZ36" s="548"/>
      <c r="BA36" s="548"/>
      <c r="BB36" s="548"/>
      <c r="BC36" s="548"/>
      <c r="BD36" s="548"/>
      <c r="BE36" s="548"/>
      <c r="BF36" s="548"/>
      <c r="BG36" s="548"/>
      <c r="BH36" s="548"/>
      <c r="BI36" s="548"/>
      <c r="BJ36" s="548"/>
      <c r="BK36" s="548"/>
      <c r="BL36" s="548"/>
      <c r="BM36" s="548"/>
      <c r="BN36" s="548"/>
      <c r="BO36" s="548"/>
      <c r="BP36" s="548"/>
      <c r="BQ36" s="548"/>
      <c r="BR36" s="548"/>
      <c r="BS36" s="548"/>
      <c r="BT36" s="548"/>
      <c r="BU36" s="548"/>
      <c r="BV36" s="548"/>
      <c r="BW36" s="548"/>
      <c r="BX36" s="548"/>
      <c r="BY36" s="548"/>
      <c r="BZ36" s="548"/>
      <c r="CA36" s="548"/>
      <c r="CB36" s="548"/>
      <c r="CC36" s="548"/>
      <c r="CD36" s="548"/>
      <c r="CE36" s="548"/>
      <c r="CF36" s="548"/>
      <c r="CG36" s="548"/>
      <c r="CH36" s="548"/>
      <c r="CI36" s="548"/>
      <c r="CJ36" s="548"/>
      <c r="CK36" s="548"/>
      <c r="CL36" s="548"/>
      <c r="CM36" s="548"/>
      <c r="CN36" s="548"/>
      <c r="CO36" s="548"/>
      <c r="CP36" s="548"/>
      <c r="CQ36" s="548"/>
      <c r="CR36" s="548"/>
      <c r="CS36" s="548"/>
      <c r="CT36" s="548"/>
      <c r="CU36" s="548"/>
      <c r="CV36" s="548"/>
      <c r="CW36" s="548"/>
      <c r="CX36" s="548"/>
      <c r="CY36" s="548"/>
      <c r="CZ36" s="548"/>
    </row>
    <row r="37" spans="1:104" s="52" customFormat="1" ht="12.75" customHeight="1" x14ac:dyDescent="0.25">
      <c r="A37" s="191"/>
      <c r="B37" s="191"/>
      <c r="C37" s="191"/>
      <c r="D37" s="191"/>
      <c r="E37" s="191"/>
      <c r="F37" s="191"/>
      <c r="G37" s="191"/>
      <c r="H37" s="191"/>
      <c r="I37" s="191"/>
      <c r="J37" s="191"/>
      <c r="K37" s="191"/>
      <c r="L37" s="191"/>
      <c r="M37" s="191"/>
      <c r="N37" s="191"/>
      <c r="O37" s="191"/>
      <c r="P37" s="191"/>
      <c r="Q37" s="191"/>
      <c r="R37" s="191"/>
      <c r="S37" s="191"/>
      <c r="T37" s="191"/>
      <c r="U37" s="191"/>
      <c r="V37" s="19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row>
    <row r="38" spans="1:104" s="54" customFormat="1" ht="55.5" customHeight="1" x14ac:dyDescent="0.3">
      <c r="A38" s="470" t="s">
        <v>45</v>
      </c>
      <c r="B38" s="471"/>
      <c r="C38" s="471"/>
      <c r="D38" s="471"/>
      <c r="E38" s="471"/>
      <c r="F38" s="472"/>
      <c r="G38" s="470" t="s">
        <v>53</v>
      </c>
      <c r="H38" s="471"/>
      <c r="I38" s="471"/>
      <c r="J38" s="471"/>
      <c r="K38" s="471"/>
      <c r="L38" s="471"/>
      <c r="M38" s="471"/>
      <c r="N38" s="471"/>
      <c r="O38" s="471"/>
      <c r="P38" s="471"/>
      <c r="Q38" s="471"/>
      <c r="R38" s="471"/>
      <c r="S38" s="471"/>
      <c r="T38" s="471"/>
      <c r="U38" s="471"/>
      <c r="V38" s="471"/>
      <c r="W38" s="471"/>
      <c r="X38" s="471"/>
      <c r="Y38" s="471"/>
      <c r="Z38" s="471"/>
      <c r="AA38" s="471"/>
      <c r="AB38" s="471"/>
      <c r="AC38" s="472"/>
      <c r="AD38" s="470" t="s">
        <v>261</v>
      </c>
      <c r="AE38" s="471"/>
      <c r="AF38" s="471"/>
      <c r="AG38" s="471"/>
      <c r="AH38" s="471"/>
      <c r="AI38" s="471"/>
      <c r="AJ38" s="471"/>
      <c r="AK38" s="471"/>
      <c r="AL38" s="471"/>
      <c r="AM38" s="471"/>
      <c r="AN38" s="471"/>
      <c r="AO38" s="471"/>
      <c r="AP38" s="471"/>
      <c r="AQ38" s="471"/>
      <c r="AR38" s="471"/>
      <c r="AS38" s="471"/>
      <c r="AT38" s="471"/>
      <c r="AU38" s="471"/>
      <c r="AV38" s="471"/>
      <c r="AW38" s="471"/>
      <c r="AX38" s="472"/>
      <c r="AY38" s="470" t="s">
        <v>58</v>
      </c>
      <c r="AZ38" s="471"/>
      <c r="BA38" s="471"/>
      <c r="BB38" s="471"/>
      <c r="BC38" s="471"/>
      <c r="BD38" s="471"/>
      <c r="BE38" s="471"/>
      <c r="BF38" s="471"/>
      <c r="BG38" s="471"/>
      <c r="BH38" s="471"/>
      <c r="BI38" s="471"/>
      <c r="BJ38" s="471"/>
      <c r="BK38" s="471"/>
      <c r="BL38" s="471"/>
      <c r="BM38" s="471"/>
      <c r="BN38" s="471"/>
      <c r="BO38" s="471"/>
      <c r="BP38" s="472"/>
      <c r="BQ38" s="470" t="s">
        <v>59</v>
      </c>
      <c r="BR38" s="471"/>
      <c r="BS38" s="471"/>
      <c r="BT38" s="471"/>
      <c r="BU38" s="471"/>
      <c r="BV38" s="471"/>
      <c r="BW38" s="471"/>
      <c r="BX38" s="471"/>
      <c r="BY38" s="471"/>
      <c r="BZ38" s="471"/>
      <c r="CA38" s="471"/>
      <c r="CB38" s="471"/>
      <c r="CC38" s="471"/>
      <c r="CD38" s="471"/>
      <c r="CE38" s="471"/>
      <c r="CF38" s="471"/>
      <c r="CG38" s="471"/>
      <c r="CH38" s="472"/>
      <c r="CI38" s="470" t="s">
        <v>57</v>
      </c>
      <c r="CJ38" s="471"/>
      <c r="CK38" s="471"/>
      <c r="CL38" s="471"/>
      <c r="CM38" s="471"/>
      <c r="CN38" s="471"/>
      <c r="CO38" s="471"/>
      <c r="CP38" s="471"/>
      <c r="CQ38" s="471"/>
      <c r="CR38" s="471"/>
      <c r="CS38" s="471"/>
      <c r="CT38" s="471"/>
      <c r="CU38" s="471"/>
      <c r="CV38" s="471"/>
      <c r="CW38" s="471"/>
      <c r="CX38" s="471"/>
      <c r="CY38" s="471"/>
      <c r="CZ38" s="472"/>
    </row>
    <row r="39" spans="1:104" s="12" customFormat="1" ht="13.2" x14ac:dyDescent="0.3">
      <c r="A39" s="559">
        <v>1</v>
      </c>
      <c r="B39" s="560"/>
      <c r="C39" s="560"/>
      <c r="D39" s="560"/>
      <c r="E39" s="560"/>
      <c r="F39" s="561"/>
      <c r="G39" s="559">
        <v>2</v>
      </c>
      <c r="H39" s="560"/>
      <c r="I39" s="560"/>
      <c r="J39" s="560"/>
      <c r="K39" s="560"/>
      <c r="L39" s="560"/>
      <c r="M39" s="560"/>
      <c r="N39" s="560"/>
      <c r="O39" s="560"/>
      <c r="P39" s="560"/>
      <c r="Q39" s="560"/>
      <c r="R39" s="560"/>
      <c r="S39" s="560"/>
      <c r="T39" s="560"/>
      <c r="U39" s="560"/>
      <c r="V39" s="560"/>
      <c r="W39" s="560"/>
      <c r="X39" s="560"/>
      <c r="Y39" s="560"/>
      <c r="Z39" s="560"/>
      <c r="AA39" s="560"/>
      <c r="AB39" s="560"/>
      <c r="AC39" s="561"/>
      <c r="AD39" s="559">
        <v>3</v>
      </c>
      <c r="AE39" s="560"/>
      <c r="AF39" s="560"/>
      <c r="AG39" s="560"/>
      <c r="AH39" s="560"/>
      <c r="AI39" s="560"/>
      <c r="AJ39" s="560"/>
      <c r="AK39" s="560"/>
      <c r="AL39" s="560"/>
      <c r="AM39" s="560"/>
      <c r="AN39" s="560"/>
      <c r="AO39" s="560"/>
      <c r="AP39" s="560"/>
      <c r="AQ39" s="560"/>
      <c r="AR39" s="560"/>
      <c r="AS39" s="560"/>
      <c r="AT39" s="560"/>
      <c r="AU39" s="560"/>
      <c r="AV39" s="560"/>
      <c r="AW39" s="560"/>
      <c r="AX39" s="561"/>
      <c r="AY39" s="559">
        <v>4</v>
      </c>
      <c r="AZ39" s="560"/>
      <c r="BA39" s="560"/>
      <c r="BB39" s="560"/>
      <c r="BC39" s="560"/>
      <c r="BD39" s="560"/>
      <c r="BE39" s="560"/>
      <c r="BF39" s="560"/>
      <c r="BG39" s="560"/>
      <c r="BH39" s="560"/>
      <c r="BI39" s="560"/>
      <c r="BJ39" s="560"/>
      <c r="BK39" s="560"/>
      <c r="BL39" s="560"/>
      <c r="BM39" s="560"/>
      <c r="BN39" s="560"/>
      <c r="BO39" s="560"/>
      <c r="BP39" s="561"/>
      <c r="BQ39" s="559">
        <v>5</v>
      </c>
      <c r="BR39" s="560"/>
      <c r="BS39" s="560"/>
      <c r="BT39" s="560"/>
      <c r="BU39" s="560"/>
      <c r="BV39" s="560"/>
      <c r="BW39" s="560"/>
      <c r="BX39" s="560"/>
      <c r="BY39" s="560"/>
      <c r="BZ39" s="560"/>
      <c r="CA39" s="560"/>
      <c r="CB39" s="560"/>
      <c r="CC39" s="560"/>
      <c r="CD39" s="560"/>
      <c r="CE39" s="560"/>
      <c r="CF39" s="560"/>
      <c r="CG39" s="560"/>
      <c r="CH39" s="561"/>
      <c r="CI39" s="559">
        <v>6</v>
      </c>
      <c r="CJ39" s="560"/>
      <c r="CK39" s="560"/>
      <c r="CL39" s="560"/>
      <c r="CM39" s="560"/>
      <c r="CN39" s="560"/>
      <c r="CO39" s="560"/>
      <c r="CP39" s="560"/>
      <c r="CQ39" s="560"/>
      <c r="CR39" s="560"/>
      <c r="CS39" s="560"/>
      <c r="CT39" s="560"/>
      <c r="CU39" s="560"/>
      <c r="CV39" s="560"/>
      <c r="CW39" s="560"/>
      <c r="CX39" s="560"/>
      <c r="CY39" s="560"/>
      <c r="CZ39" s="561"/>
    </row>
    <row r="40" spans="1:104" s="13" customFormat="1" ht="15" customHeight="1" x14ac:dyDescent="0.3">
      <c r="A40" s="578" t="s">
        <v>226</v>
      </c>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79"/>
      <c r="AN40" s="579"/>
      <c r="AO40" s="579"/>
      <c r="AP40" s="579"/>
      <c r="AQ40" s="579"/>
      <c r="AR40" s="579"/>
      <c r="AS40" s="579"/>
      <c r="AT40" s="579"/>
      <c r="AU40" s="579"/>
      <c r="AV40" s="579"/>
      <c r="AW40" s="579"/>
      <c r="AX40" s="579"/>
      <c r="AY40" s="579"/>
      <c r="AZ40" s="579"/>
      <c r="BA40" s="579"/>
      <c r="BB40" s="579"/>
      <c r="BC40" s="579"/>
      <c r="BD40" s="579"/>
      <c r="BE40" s="579"/>
      <c r="BF40" s="579"/>
      <c r="BG40" s="579"/>
      <c r="BH40" s="579"/>
      <c r="BI40" s="579"/>
      <c r="BJ40" s="579"/>
      <c r="BK40" s="579"/>
      <c r="BL40" s="579"/>
      <c r="BM40" s="579"/>
      <c r="BN40" s="579"/>
      <c r="BO40" s="579"/>
      <c r="BP40" s="579"/>
      <c r="BQ40" s="579"/>
      <c r="BR40" s="579"/>
      <c r="BS40" s="579"/>
      <c r="BT40" s="579"/>
      <c r="BU40" s="579"/>
      <c r="BV40" s="579"/>
      <c r="BW40" s="579"/>
      <c r="BX40" s="579"/>
      <c r="BY40" s="579"/>
      <c r="BZ40" s="579"/>
      <c r="CA40" s="579"/>
      <c r="CB40" s="579"/>
      <c r="CC40" s="579"/>
      <c r="CD40" s="579"/>
      <c r="CE40" s="579"/>
      <c r="CF40" s="579"/>
      <c r="CG40" s="579"/>
      <c r="CH40" s="579"/>
      <c r="CI40" s="579"/>
      <c r="CJ40" s="579"/>
      <c r="CK40" s="579"/>
      <c r="CL40" s="579"/>
      <c r="CM40" s="579"/>
      <c r="CN40" s="579"/>
      <c r="CO40" s="579"/>
      <c r="CP40" s="579"/>
      <c r="CQ40" s="579"/>
      <c r="CR40" s="579"/>
      <c r="CS40" s="579"/>
      <c r="CT40" s="579"/>
      <c r="CU40" s="579"/>
      <c r="CV40" s="579"/>
      <c r="CW40" s="579"/>
      <c r="CX40" s="579"/>
      <c r="CY40" s="579"/>
      <c r="CZ40" s="600"/>
    </row>
    <row r="41" spans="1:104" s="13" customFormat="1" ht="15" customHeight="1" x14ac:dyDescent="0.3">
      <c r="A41" s="539"/>
      <c r="B41" s="540"/>
      <c r="C41" s="540"/>
      <c r="D41" s="540"/>
      <c r="E41" s="540"/>
      <c r="F41" s="541"/>
      <c r="G41" s="580"/>
      <c r="H41" s="581"/>
      <c r="I41" s="581"/>
      <c r="J41" s="581"/>
      <c r="K41" s="581"/>
      <c r="L41" s="581"/>
      <c r="M41" s="581"/>
      <c r="N41" s="581"/>
      <c r="O41" s="581"/>
      <c r="P41" s="581"/>
      <c r="Q41" s="581"/>
      <c r="R41" s="581"/>
      <c r="S41" s="581"/>
      <c r="T41" s="581"/>
      <c r="U41" s="581"/>
      <c r="V41" s="581"/>
      <c r="W41" s="581"/>
      <c r="X41" s="581"/>
      <c r="Y41" s="581"/>
      <c r="Z41" s="581"/>
      <c r="AA41" s="581"/>
      <c r="AB41" s="581"/>
      <c r="AC41" s="582"/>
      <c r="AD41" s="530"/>
      <c r="AE41" s="531"/>
      <c r="AF41" s="531"/>
      <c r="AG41" s="531"/>
      <c r="AH41" s="531"/>
      <c r="AI41" s="531"/>
      <c r="AJ41" s="531"/>
      <c r="AK41" s="531"/>
      <c r="AL41" s="531"/>
      <c r="AM41" s="531"/>
      <c r="AN41" s="531"/>
      <c r="AO41" s="531"/>
      <c r="AP41" s="531"/>
      <c r="AQ41" s="531"/>
      <c r="AR41" s="531"/>
      <c r="AS41" s="531"/>
      <c r="AT41" s="531"/>
      <c r="AU41" s="531"/>
      <c r="AV41" s="531"/>
      <c r="AW41" s="531"/>
      <c r="AX41" s="532"/>
      <c r="AY41" s="530"/>
      <c r="AZ41" s="531"/>
      <c r="BA41" s="531"/>
      <c r="BB41" s="531"/>
      <c r="BC41" s="531"/>
      <c r="BD41" s="531"/>
      <c r="BE41" s="531"/>
      <c r="BF41" s="531"/>
      <c r="BG41" s="531"/>
      <c r="BH41" s="531"/>
      <c r="BI41" s="531"/>
      <c r="BJ41" s="531"/>
      <c r="BK41" s="531"/>
      <c r="BL41" s="531"/>
      <c r="BM41" s="531"/>
      <c r="BN41" s="531"/>
      <c r="BO41" s="531"/>
      <c r="BP41" s="532"/>
      <c r="BQ41" s="530"/>
      <c r="BR41" s="531"/>
      <c r="BS41" s="531"/>
      <c r="BT41" s="531"/>
      <c r="BU41" s="531"/>
      <c r="BV41" s="531"/>
      <c r="BW41" s="531"/>
      <c r="BX41" s="531"/>
      <c r="BY41" s="531"/>
      <c r="BZ41" s="531"/>
      <c r="CA41" s="531"/>
      <c r="CB41" s="531"/>
      <c r="CC41" s="531"/>
      <c r="CD41" s="531"/>
      <c r="CE41" s="531"/>
      <c r="CF41" s="531"/>
      <c r="CG41" s="531"/>
      <c r="CH41" s="532"/>
      <c r="CI41" s="530"/>
      <c r="CJ41" s="531"/>
      <c r="CK41" s="531"/>
      <c r="CL41" s="531"/>
      <c r="CM41" s="531"/>
      <c r="CN41" s="531"/>
      <c r="CO41" s="531"/>
      <c r="CP41" s="531"/>
      <c r="CQ41" s="531"/>
      <c r="CR41" s="531"/>
      <c r="CS41" s="531"/>
      <c r="CT41" s="531"/>
      <c r="CU41" s="531"/>
      <c r="CV41" s="531"/>
      <c r="CW41" s="531"/>
      <c r="CX41" s="531"/>
      <c r="CY41" s="531"/>
      <c r="CZ41" s="532"/>
    </row>
    <row r="42" spans="1:104" s="13" customFormat="1" ht="28.5" customHeight="1" x14ac:dyDescent="0.3">
      <c r="A42" s="562" t="s">
        <v>260</v>
      </c>
      <c r="B42" s="563"/>
      <c r="C42" s="563"/>
      <c r="D42" s="563"/>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4"/>
      <c r="AD42" s="530" t="s">
        <v>4</v>
      </c>
      <c r="AE42" s="531"/>
      <c r="AF42" s="531"/>
      <c r="AG42" s="531"/>
      <c r="AH42" s="531"/>
      <c r="AI42" s="531"/>
      <c r="AJ42" s="531"/>
      <c r="AK42" s="531"/>
      <c r="AL42" s="531"/>
      <c r="AM42" s="531"/>
      <c r="AN42" s="531"/>
      <c r="AO42" s="531"/>
      <c r="AP42" s="531"/>
      <c r="AQ42" s="531"/>
      <c r="AR42" s="531"/>
      <c r="AS42" s="531"/>
      <c r="AT42" s="531"/>
      <c r="AU42" s="531"/>
      <c r="AV42" s="531"/>
      <c r="AW42" s="531"/>
      <c r="AX42" s="532"/>
      <c r="AY42" s="530" t="s">
        <v>4</v>
      </c>
      <c r="AZ42" s="531"/>
      <c r="BA42" s="531"/>
      <c r="BB42" s="531"/>
      <c r="BC42" s="531"/>
      <c r="BD42" s="531"/>
      <c r="BE42" s="531"/>
      <c r="BF42" s="531"/>
      <c r="BG42" s="531"/>
      <c r="BH42" s="531"/>
      <c r="BI42" s="531"/>
      <c r="BJ42" s="531"/>
      <c r="BK42" s="531"/>
      <c r="BL42" s="531"/>
      <c r="BM42" s="531"/>
      <c r="BN42" s="531"/>
      <c r="BO42" s="531"/>
      <c r="BP42" s="532"/>
      <c r="BQ42" s="530" t="s">
        <v>4</v>
      </c>
      <c r="BR42" s="531"/>
      <c r="BS42" s="531"/>
      <c r="BT42" s="531"/>
      <c r="BU42" s="531"/>
      <c r="BV42" s="531"/>
      <c r="BW42" s="531"/>
      <c r="BX42" s="531"/>
      <c r="BY42" s="531"/>
      <c r="BZ42" s="531"/>
      <c r="CA42" s="531"/>
      <c r="CB42" s="531"/>
      <c r="CC42" s="531"/>
      <c r="CD42" s="531"/>
      <c r="CE42" s="531"/>
      <c r="CF42" s="531"/>
      <c r="CG42" s="531"/>
      <c r="CH42" s="532"/>
      <c r="CI42" s="530"/>
      <c r="CJ42" s="531"/>
      <c r="CK42" s="531"/>
      <c r="CL42" s="531"/>
      <c r="CM42" s="531"/>
      <c r="CN42" s="531"/>
      <c r="CO42" s="531"/>
      <c r="CP42" s="531"/>
      <c r="CQ42" s="531"/>
      <c r="CR42" s="531"/>
      <c r="CS42" s="531"/>
      <c r="CT42" s="531"/>
      <c r="CU42" s="531"/>
      <c r="CV42" s="531"/>
      <c r="CW42" s="531"/>
      <c r="CX42" s="531"/>
      <c r="CY42" s="531"/>
      <c r="CZ42" s="532"/>
    </row>
    <row r="43" spans="1:104" s="13" customFormat="1" ht="15" customHeight="1" x14ac:dyDescent="0.3">
      <c r="A43" s="578" t="s">
        <v>226</v>
      </c>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9"/>
      <c r="AX43" s="579"/>
      <c r="AY43" s="579"/>
      <c r="AZ43" s="579"/>
      <c r="BA43" s="579"/>
      <c r="BB43" s="579"/>
      <c r="BC43" s="579"/>
      <c r="BD43" s="579"/>
      <c r="BE43" s="579"/>
      <c r="BF43" s="579"/>
      <c r="BG43" s="579"/>
      <c r="BH43" s="579"/>
      <c r="BI43" s="579"/>
      <c r="BJ43" s="579"/>
      <c r="BK43" s="579"/>
      <c r="BL43" s="579"/>
      <c r="BM43" s="579"/>
      <c r="BN43" s="579"/>
      <c r="BO43" s="579"/>
      <c r="BP43" s="579"/>
      <c r="BQ43" s="579"/>
      <c r="BR43" s="579"/>
      <c r="BS43" s="579"/>
      <c r="BT43" s="579"/>
      <c r="BU43" s="579"/>
      <c r="BV43" s="579"/>
      <c r="BW43" s="579"/>
      <c r="BX43" s="579"/>
      <c r="BY43" s="579"/>
      <c r="BZ43" s="579"/>
      <c r="CA43" s="579"/>
      <c r="CB43" s="579"/>
      <c r="CC43" s="579"/>
      <c r="CD43" s="579"/>
      <c r="CE43" s="579"/>
      <c r="CF43" s="579"/>
      <c r="CG43" s="579"/>
      <c r="CH43" s="579"/>
      <c r="CI43" s="579"/>
      <c r="CJ43" s="579"/>
      <c r="CK43" s="579"/>
      <c r="CL43" s="579"/>
      <c r="CM43" s="579"/>
      <c r="CN43" s="579"/>
      <c r="CO43" s="579"/>
      <c r="CP43" s="579"/>
      <c r="CQ43" s="579"/>
      <c r="CR43" s="579"/>
      <c r="CS43" s="579"/>
      <c r="CT43" s="579"/>
      <c r="CU43" s="579"/>
      <c r="CV43" s="579"/>
      <c r="CW43" s="579"/>
      <c r="CX43" s="579"/>
      <c r="CY43" s="579"/>
      <c r="CZ43" s="600"/>
    </row>
    <row r="44" spans="1:104" s="13" customFormat="1" ht="15" customHeight="1" x14ac:dyDescent="0.3">
      <c r="A44" s="539"/>
      <c r="B44" s="540"/>
      <c r="C44" s="540"/>
      <c r="D44" s="540"/>
      <c r="E44" s="540"/>
      <c r="F44" s="541"/>
      <c r="G44" s="580"/>
      <c r="H44" s="581"/>
      <c r="I44" s="581"/>
      <c r="J44" s="581"/>
      <c r="K44" s="581"/>
      <c r="L44" s="581"/>
      <c r="M44" s="581"/>
      <c r="N44" s="581"/>
      <c r="O44" s="581"/>
      <c r="P44" s="581"/>
      <c r="Q44" s="581"/>
      <c r="R44" s="581"/>
      <c r="S44" s="581"/>
      <c r="T44" s="581"/>
      <c r="U44" s="581"/>
      <c r="V44" s="581"/>
      <c r="W44" s="581"/>
      <c r="X44" s="581"/>
      <c r="Y44" s="581"/>
      <c r="Z44" s="581"/>
      <c r="AA44" s="581"/>
      <c r="AB44" s="581"/>
      <c r="AC44" s="582"/>
      <c r="AD44" s="530"/>
      <c r="AE44" s="531"/>
      <c r="AF44" s="531"/>
      <c r="AG44" s="531"/>
      <c r="AH44" s="531"/>
      <c r="AI44" s="531"/>
      <c r="AJ44" s="531"/>
      <c r="AK44" s="531"/>
      <c r="AL44" s="531"/>
      <c r="AM44" s="531"/>
      <c r="AN44" s="531"/>
      <c r="AO44" s="531"/>
      <c r="AP44" s="531"/>
      <c r="AQ44" s="531"/>
      <c r="AR44" s="531"/>
      <c r="AS44" s="531"/>
      <c r="AT44" s="531"/>
      <c r="AU44" s="531"/>
      <c r="AV44" s="531"/>
      <c r="AW44" s="531"/>
      <c r="AX44" s="532"/>
      <c r="AY44" s="530"/>
      <c r="AZ44" s="531"/>
      <c r="BA44" s="531"/>
      <c r="BB44" s="531"/>
      <c r="BC44" s="531"/>
      <c r="BD44" s="531"/>
      <c r="BE44" s="531"/>
      <c r="BF44" s="531"/>
      <c r="BG44" s="531"/>
      <c r="BH44" s="531"/>
      <c r="BI44" s="531"/>
      <c r="BJ44" s="531"/>
      <c r="BK44" s="531"/>
      <c r="BL44" s="531"/>
      <c r="BM44" s="531"/>
      <c r="BN44" s="531"/>
      <c r="BO44" s="531"/>
      <c r="BP44" s="532"/>
      <c r="BQ44" s="530"/>
      <c r="BR44" s="531"/>
      <c r="BS44" s="531"/>
      <c r="BT44" s="531"/>
      <c r="BU44" s="531"/>
      <c r="BV44" s="531"/>
      <c r="BW44" s="531"/>
      <c r="BX44" s="531"/>
      <c r="BY44" s="531"/>
      <c r="BZ44" s="531"/>
      <c r="CA44" s="531"/>
      <c r="CB44" s="531"/>
      <c r="CC44" s="531"/>
      <c r="CD44" s="531"/>
      <c r="CE44" s="531"/>
      <c r="CF44" s="531"/>
      <c r="CG44" s="531"/>
      <c r="CH44" s="532"/>
      <c r="CI44" s="530"/>
      <c r="CJ44" s="531"/>
      <c r="CK44" s="531"/>
      <c r="CL44" s="531"/>
      <c r="CM44" s="531"/>
      <c r="CN44" s="531"/>
      <c r="CO44" s="531"/>
      <c r="CP44" s="531"/>
      <c r="CQ44" s="531"/>
      <c r="CR44" s="531"/>
      <c r="CS44" s="531"/>
      <c r="CT44" s="531"/>
      <c r="CU44" s="531"/>
      <c r="CV44" s="531"/>
      <c r="CW44" s="531"/>
      <c r="CX44" s="531"/>
      <c r="CY44" s="531"/>
      <c r="CZ44" s="532"/>
    </row>
    <row r="45" spans="1:104" s="13" customFormat="1" ht="29.25" customHeight="1" x14ac:dyDescent="0.3">
      <c r="A45" s="562" t="s">
        <v>260</v>
      </c>
      <c r="B45" s="563"/>
      <c r="C45" s="563"/>
      <c r="D45" s="563"/>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4"/>
      <c r="AD45" s="530" t="s">
        <v>4</v>
      </c>
      <c r="AE45" s="531"/>
      <c r="AF45" s="531"/>
      <c r="AG45" s="531"/>
      <c r="AH45" s="531"/>
      <c r="AI45" s="531"/>
      <c r="AJ45" s="531"/>
      <c r="AK45" s="531"/>
      <c r="AL45" s="531"/>
      <c r="AM45" s="531"/>
      <c r="AN45" s="531"/>
      <c r="AO45" s="531"/>
      <c r="AP45" s="531"/>
      <c r="AQ45" s="531"/>
      <c r="AR45" s="531"/>
      <c r="AS45" s="531"/>
      <c r="AT45" s="531"/>
      <c r="AU45" s="531"/>
      <c r="AV45" s="531"/>
      <c r="AW45" s="531"/>
      <c r="AX45" s="532"/>
      <c r="AY45" s="530" t="s">
        <v>4</v>
      </c>
      <c r="AZ45" s="531"/>
      <c r="BA45" s="531"/>
      <c r="BB45" s="531"/>
      <c r="BC45" s="531"/>
      <c r="BD45" s="531"/>
      <c r="BE45" s="531"/>
      <c r="BF45" s="531"/>
      <c r="BG45" s="531"/>
      <c r="BH45" s="531"/>
      <c r="BI45" s="531"/>
      <c r="BJ45" s="531"/>
      <c r="BK45" s="531"/>
      <c r="BL45" s="531"/>
      <c r="BM45" s="531"/>
      <c r="BN45" s="531"/>
      <c r="BO45" s="531"/>
      <c r="BP45" s="532"/>
      <c r="BQ45" s="530" t="s">
        <v>4</v>
      </c>
      <c r="BR45" s="531"/>
      <c r="BS45" s="531"/>
      <c r="BT45" s="531"/>
      <c r="BU45" s="531"/>
      <c r="BV45" s="531"/>
      <c r="BW45" s="531"/>
      <c r="BX45" s="531"/>
      <c r="BY45" s="531"/>
      <c r="BZ45" s="531"/>
      <c r="CA45" s="531"/>
      <c r="CB45" s="531"/>
      <c r="CC45" s="531"/>
      <c r="CD45" s="531"/>
      <c r="CE45" s="531"/>
      <c r="CF45" s="531"/>
      <c r="CG45" s="531"/>
      <c r="CH45" s="532"/>
      <c r="CI45" s="530"/>
      <c r="CJ45" s="531"/>
      <c r="CK45" s="531"/>
      <c r="CL45" s="531"/>
      <c r="CM45" s="531"/>
      <c r="CN45" s="531"/>
      <c r="CO45" s="531"/>
      <c r="CP45" s="531"/>
      <c r="CQ45" s="531"/>
      <c r="CR45" s="531"/>
      <c r="CS45" s="531"/>
      <c r="CT45" s="531"/>
      <c r="CU45" s="531"/>
      <c r="CV45" s="531"/>
      <c r="CW45" s="531"/>
      <c r="CX45" s="531"/>
      <c r="CY45" s="531"/>
      <c r="CZ45" s="532"/>
    </row>
    <row r="46" spans="1:104" s="13" customFormat="1" ht="15" customHeight="1" x14ac:dyDescent="0.3">
      <c r="A46" s="539"/>
      <c r="B46" s="540"/>
      <c r="C46" s="540"/>
      <c r="D46" s="540"/>
      <c r="E46" s="540"/>
      <c r="F46" s="541"/>
      <c r="G46" s="542" t="s">
        <v>52</v>
      </c>
      <c r="H46" s="543"/>
      <c r="I46" s="543"/>
      <c r="J46" s="543"/>
      <c r="K46" s="543"/>
      <c r="L46" s="543"/>
      <c r="M46" s="543"/>
      <c r="N46" s="543"/>
      <c r="O46" s="543"/>
      <c r="P46" s="543"/>
      <c r="Q46" s="543"/>
      <c r="R46" s="543"/>
      <c r="S46" s="543"/>
      <c r="T46" s="543"/>
      <c r="U46" s="543"/>
      <c r="V46" s="543"/>
      <c r="W46" s="543"/>
      <c r="X46" s="543"/>
      <c r="Y46" s="543"/>
      <c r="Z46" s="543"/>
      <c r="AA46" s="543"/>
      <c r="AB46" s="543"/>
      <c r="AC46" s="544"/>
      <c r="AD46" s="530" t="s">
        <v>4</v>
      </c>
      <c r="AE46" s="531"/>
      <c r="AF46" s="531"/>
      <c r="AG46" s="531"/>
      <c r="AH46" s="531"/>
      <c r="AI46" s="531"/>
      <c r="AJ46" s="531"/>
      <c r="AK46" s="531"/>
      <c r="AL46" s="531"/>
      <c r="AM46" s="531"/>
      <c r="AN46" s="531"/>
      <c r="AO46" s="531"/>
      <c r="AP46" s="531"/>
      <c r="AQ46" s="531"/>
      <c r="AR46" s="531"/>
      <c r="AS46" s="531"/>
      <c r="AT46" s="531"/>
      <c r="AU46" s="531"/>
      <c r="AV46" s="531"/>
      <c r="AW46" s="531"/>
      <c r="AX46" s="532"/>
      <c r="AY46" s="530" t="s">
        <v>4</v>
      </c>
      <c r="AZ46" s="531"/>
      <c r="BA46" s="531"/>
      <c r="BB46" s="531"/>
      <c r="BC46" s="531"/>
      <c r="BD46" s="531"/>
      <c r="BE46" s="531"/>
      <c r="BF46" s="531"/>
      <c r="BG46" s="531"/>
      <c r="BH46" s="531"/>
      <c r="BI46" s="531"/>
      <c r="BJ46" s="531"/>
      <c r="BK46" s="531"/>
      <c r="BL46" s="531"/>
      <c r="BM46" s="531"/>
      <c r="BN46" s="531"/>
      <c r="BO46" s="531"/>
      <c r="BP46" s="532"/>
      <c r="BQ46" s="530" t="s">
        <v>4</v>
      </c>
      <c r="BR46" s="531"/>
      <c r="BS46" s="531"/>
      <c r="BT46" s="531"/>
      <c r="BU46" s="531"/>
      <c r="BV46" s="531"/>
      <c r="BW46" s="531"/>
      <c r="BX46" s="531"/>
      <c r="BY46" s="531"/>
      <c r="BZ46" s="531"/>
      <c r="CA46" s="531"/>
      <c r="CB46" s="531"/>
      <c r="CC46" s="531"/>
      <c r="CD46" s="531"/>
      <c r="CE46" s="531"/>
      <c r="CF46" s="531"/>
      <c r="CG46" s="531"/>
      <c r="CH46" s="532"/>
      <c r="CI46" s="530"/>
      <c r="CJ46" s="531"/>
      <c r="CK46" s="531"/>
      <c r="CL46" s="531"/>
      <c r="CM46" s="531"/>
      <c r="CN46" s="531"/>
      <c r="CO46" s="531"/>
      <c r="CP46" s="531"/>
      <c r="CQ46" s="531"/>
      <c r="CR46" s="531"/>
      <c r="CS46" s="531"/>
      <c r="CT46" s="531"/>
      <c r="CU46" s="531"/>
      <c r="CV46" s="531"/>
      <c r="CW46" s="531"/>
      <c r="CX46" s="531"/>
      <c r="CY46" s="531"/>
      <c r="CZ46" s="532"/>
    </row>
    <row r="47" spans="1:104" s="13" customFormat="1" ht="15" customHeight="1" x14ac:dyDescent="0.3">
      <c r="A47" s="22"/>
      <c r="B47" s="22"/>
      <c r="C47" s="22"/>
      <c r="D47" s="22"/>
      <c r="E47" s="22"/>
      <c r="F47" s="22"/>
      <c r="G47" s="23"/>
      <c r="H47" s="23"/>
      <c r="I47" s="23"/>
      <c r="J47" s="23"/>
      <c r="K47" s="23"/>
      <c r="L47" s="23"/>
      <c r="M47" s="23"/>
      <c r="N47" s="23"/>
      <c r="O47" s="23"/>
      <c r="P47" s="23"/>
      <c r="Q47" s="23"/>
      <c r="R47" s="23"/>
      <c r="S47" s="23"/>
      <c r="T47" s="23"/>
      <c r="U47" s="23"/>
      <c r="V47" s="23"/>
      <c r="W47" s="23"/>
      <c r="X47" s="23"/>
      <c r="Y47" s="23"/>
      <c r="Z47" s="23"/>
      <c r="AA47" s="23"/>
      <c r="AB47" s="23"/>
      <c r="AC47" s="23"/>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row>
    <row r="48" spans="1:104" s="52" customFormat="1" ht="18" customHeight="1" x14ac:dyDescent="0.25">
      <c r="A48" s="615" t="s">
        <v>272</v>
      </c>
      <c r="B48" s="615"/>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c r="BR48" s="615"/>
      <c r="BS48" s="615"/>
      <c r="BT48" s="615"/>
      <c r="BU48" s="615"/>
      <c r="BV48" s="615"/>
      <c r="BW48" s="615"/>
      <c r="BX48" s="615"/>
      <c r="BY48" s="615"/>
      <c r="BZ48" s="615"/>
      <c r="CA48" s="615"/>
      <c r="CB48" s="615"/>
      <c r="CC48" s="615"/>
      <c r="CD48" s="615"/>
      <c r="CE48" s="615"/>
      <c r="CF48" s="615"/>
      <c r="CG48" s="615"/>
      <c r="CH48" s="615"/>
      <c r="CI48" s="615"/>
      <c r="CJ48" s="615"/>
      <c r="CK48" s="615"/>
      <c r="CL48" s="615"/>
      <c r="CM48" s="615"/>
      <c r="CN48" s="615"/>
      <c r="CO48" s="615"/>
      <c r="CP48" s="615"/>
      <c r="CQ48" s="615"/>
      <c r="CR48" s="615"/>
      <c r="CS48" s="615"/>
      <c r="CT48" s="615"/>
      <c r="CU48" s="615"/>
      <c r="CV48" s="615"/>
      <c r="CW48" s="615"/>
      <c r="CX48" s="615"/>
      <c r="CY48" s="615"/>
      <c r="CZ48" s="615"/>
    </row>
    <row r="49" spans="1:104" s="52" customFormat="1" ht="12.75" customHeight="1" x14ac:dyDescent="0.2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row>
    <row r="50" spans="1:104" s="52" customFormat="1" x14ac:dyDescent="0.25">
      <c r="A50" s="52" t="s">
        <v>43</v>
      </c>
      <c r="W50" s="548" t="s">
        <v>628</v>
      </c>
      <c r="X50" s="548"/>
      <c r="Y50" s="548"/>
      <c r="Z50" s="548"/>
      <c r="AA50" s="548"/>
      <c r="AB50" s="548"/>
      <c r="AC50" s="548"/>
      <c r="AD50" s="548"/>
      <c r="AE50" s="548"/>
      <c r="AF50" s="548"/>
      <c r="AG50" s="548"/>
      <c r="AH50" s="548"/>
      <c r="AI50" s="548"/>
      <c r="AJ50" s="548"/>
      <c r="AK50" s="548"/>
      <c r="AL50" s="548"/>
      <c r="AM50" s="548"/>
      <c r="AN50" s="548"/>
      <c r="AO50" s="548"/>
      <c r="AP50" s="548"/>
      <c r="AQ50" s="548"/>
      <c r="AR50" s="548"/>
      <c r="AS50" s="548"/>
      <c r="AT50" s="548"/>
      <c r="AU50" s="548"/>
      <c r="AV50" s="548"/>
      <c r="AW50" s="548"/>
      <c r="AX50" s="548"/>
      <c r="AY50" s="548"/>
      <c r="AZ50" s="548"/>
      <c r="BA50" s="548"/>
      <c r="BB50" s="548"/>
      <c r="BC50" s="548"/>
      <c r="BD50" s="548"/>
      <c r="BE50" s="548"/>
      <c r="BF50" s="548"/>
      <c r="BG50" s="548"/>
      <c r="BH50" s="548"/>
      <c r="BI50" s="548"/>
      <c r="BJ50" s="548"/>
      <c r="BK50" s="548"/>
      <c r="BL50" s="548"/>
      <c r="BM50" s="548"/>
      <c r="BN50" s="548"/>
      <c r="BO50" s="548"/>
      <c r="BP50" s="548"/>
      <c r="BQ50" s="548"/>
      <c r="BR50" s="548"/>
      <c r="BS50" s="548"/>
      <c r="BT50" s="548"/>
      <c r="BU50" s="548"/>
      <c r="BV50" s="548"/>
      <c r="BW50" s="548"/>
      <c r="BX50" s="548"/>
      <c r="BY50" s="548"/>
      <c r="BZ50" s="548"/>
      <c r="CA50" s="548"/>
      <c r="CB50" s="548"/>
      <c r="CC50" s="548"/>
      <c r="CD50" s="548"/>
      <c r="CE50" s="548"/>
      <c r="CF50" s="548"/>
      <c r="CG50" s="548"/>
      <c r="CH50" s="548"/>
      <c r="CI50" s="548"/>
      <c r="CJ50" s="548"/>
      <c r="CK50" s="548"/>
      <c r="CL50" s="548"/>
      <c r="CM50" s="548"/>
      <c r="CN50" s="548"/>
      <c r="CO50" s="548"/>
      <c r="CP50" s="548"/>
      <c r="CQ50" s="548"/>
      <c r="CR50" s="548"/>
      <c r="CS50" s="548"/>
      <c r="CT50" s="548"/>
      <c r="CU50" s="548"/>
      <c r="CV50" s="548"/>
      <c r="CW50" s="548"/>
      <c r="CX50" s="548"/>
      <c r="CY50" s="548"/>
      <c r="CZ50" s="548"/>
    </row>
    <row r="51" spans="1:104" s="52" customFormat="1" ht="12.75" customHeight="1" x14ac:dyDescent="0.25">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row>
    <row r="52" spans="1:104" s="54" customFormat="1" ht="55.5" customHeight="1" x14ac:dyDescent="0.3">
      <c r="A52" s="549" t="s">
        <v>45</v>
      </c>
      <c r="B52" s="550"/>
      <c r="C52" s="550"/>
      <c r="D52" s="550"/>
      <c r="E52" s="550"/>
      <c r="F52" s="551"/>
      <c r="G52" s="470" t="s">
        <v>53</v>
      </c>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471"/>
      <c r="AP52" s="471"/>
      <c r="AQ52" s="471"/>
      <c r="AR52" s="471"/>
      <c r="AS52" s="471"/>
      <c r="AT52" s="471"/>
      <c r="AU52" s="471"/>
      <c r="AV52" s="471"/>
      <c r="AW52" s="471"/>
      <c r="AX52" s="472"/>
      <c r="AY52" s="549" t="s">
        <v>55</v>
      </c>
      <c r="AZ52" s="550"/>
      <c r="BA52" s="550"/>
      <c r="BB52" s="550"/>
      <c r="BC52" s="550"/>
      <c r="BD52" s="550"/>
      <c r="BE52" s="550"/>
      <c r="BF52" s="550"/>
      <c r="BG52" s="550"/>
      <c r="BH52" s="550"/>
      <c r="BI52" s="550"/>
      <c r="BJ52" s="550"/>
      <c r="BK52" s="550"/>
      <c r="BL52" s="550"/>
      <c r="BM52" s="550"/>
      <c r="BN52" s="550"/>
      <c r="BO52" s="550"/>
      <c r="BP52" s="551"/>
      <c r="BQ52" s="549" t="s">
        <v>273</v>
      </c>
      <c r="BR52" s="550"/>
      <c r="BS52" s="550"/>
      <c r="BT52" s="550"/>
      <c r="BU52" s="550"/>
      <c r="BV52" s="550"/>
      <c r="BW52" s="550"/>
      <c r="BX52" s="550"/>
      <c r="BY52" s="550"/>
      <c r="BZ52" s="550"/>
      <c r="CA52" s="550"/>
      <c r="CB52" s="550"/>
      <c r="CC52" s="550"/>
      <c r="CD52" s="550"/>
      <c r="CE52" s="550"/>
      <c r="CF52" s="550"/>
      <c r="CG52" s="550"/>
      <c r="CH52" s="551"/>
      <c r="CI52" s="549" t="s">
        <v>57</v>
      </c>
      <c r="CJ52" s="550"/>
      <c r="CK52" s="550"/>
      <c r="CL52" s="550"/>
      <c r="CM52" s="550"/>
      <c r="CN52" s="550"/>
      <c r="CO52" s="550"/>
      <c r="CP52" s="550"/>
      <c r="CQ52" s="550"/>
      <c r="CR52" s="550"/>
      <c r="CS52" s="550"/>
      <c r="CT52" s="550"/>
      <c r="CU52" s="550"/>
      <c r="CV52" s="550"/>
      <c r="CW52" s="550"/>
      <c r="CX52" s="550"/>
      <c r="CY52" s="550"/>
      <c r="CZ52" s="551"/>
    </row>
    <row r="53" spans="1:104" s="12" customFormat="1" ht="13.2" x14ac:dyDescent="0.3">
      <c r="A53" s="568">
        <v>1</v>
      </c>
      <c r="B53" s="568"/>
      <c r="C53" s="568"/>
      <c r="D53" s="568"/>
      <c r="E53" s="568"/>
      <c r="F53" s="568"/>
      <c r="G53" s="568">
        <v>2</v>
      </c>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v>3</v>
      </c>
      <c r="AE53" s="568"/>
      <c r="AF53" s="568"/>
      <c r="AG53" s="568"/>
      <c r="AH53" s="568"/>
      <c r="AI53" s="568"/>
      <c r="AJ53" s="568"/>
      <c r="AK53" s="568"/>
      <c r="AL53" s="568"/>
      <c r="AM53" s="568"/>
      <c r="AN53" s="568"/>
      <c r="AO53" s="568"/>
      <c r="AP53" s="568"/>
      <c r="AQ53" s="568"/>
      <c r="AR53" s="568"/>
      <c r="AS53" s="568"/>
      <c r="AT53" s="568"/>
      <c r="AU53" s="568"/>
      <c r="AV53" s="568"/>
      <c r="AW53" s="568"/>
      <c r="AX53" s="568"/>
      <c r="AY53" s="568">
        <v>4</v>
      </c>
      <c r="AZ53" s="568"/>
      <c r="BA53" s="568"/>
      <c r="BB53" s="568"/>
      <c r="BC53" s="568"/>
      <c r="BD53" s="568"/>
      <c r="BE53" s="568"/>
      <c r="BF53" s="568"/>
      <c r="BG53" s="568"/>
      <c r="BH53" s="568"/>
      <c r="BI53" s="568"/>
      <c r="BJ53" s="568"/>
      <c r="BK53" s="568"/>
      <c r="BL53" s="568"/>
      <c r="BM53" s="568"/>
      <c r="BN53" s="568"/>
      <c r="BO53" s="568"/>
      <c r="BP53" s="568"/>
      <c r="BQ53" s="568">
        <v>5</v>
      </c>
      <c r="BR53" s="568"/>
      <c r="BS53" s="568"/>
      <c r="BT53" s="568"/>
      <c r="BU53" s="568"/>
      <c r="BV53" s="568"/>
      <c r="BW53" s="568"/>
      <c r="BX53" s="568"/>
      <c r="BY53" s="568"/>
      <c r="BZ53" s="568"/>
      <c r="CA53" s="568"/>
      <c r="CB53" s="568"/>
      <c r="CC53" s="568"/>
      <c r="CD53" s="568"/>
      <c r="CE53" s="568"/>
      <c r="CF53" s="568"/>
      <c r="CG53" s="568"/>
      <c r="CH53" s="568"/>
      <c r="CI53" s="568">
        <v>6</v>
      </c>
      <c r="CJ53" s="568"/>
      <c r="CK53" s="568"/>
      <c r="CL53" s="568"/>
      <c r="CM53" s="568"/>
      <c r="CN53" s="568"/>
      <c r="CO53" s="568"/>
      <c r="CP53" s="568"/>
      <c r="CQ53" s="568"/>
      <c r="CR53" s="568"/>
      <c r="CS53" s="568"/>
      <c r="CT53" s="568"/>
      <c r="CU53" s="568"/>
      <c r="CV53" s="568"/>
      <c r="CW53" s="568"/>
      <c r="CX53" s="568"/>
      <c r="CY53" s="568"/>
      <c r="CZ53" s="568"/>
    </row>
    <row r="54" spans="1:104" s="13" customFormat="1" ht="15" customHeight="1" x14ac:dyDescent="0.3">
      <c r="A54" s="578" t="s">
        <v>634</v>
      </c>
      <c r="B54" s="579"/>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9"/>
      <c r="AL54" s="579"/>
      <c r="AM54" s="579"/>
      <c r="AN54" s="579"/>
      <c r="AO54" s="579"/>
      <c r="AP54" s="579"/>
      <c r="AQ54" s="579"/>
      <c r="AR54" s="579"/>
      <c r="AS54" s="579"/>
      <c r="AT54" s="579"/>
      <c r="AU54" s="579"/>
      <c r="AV54" s="579"/>
      <c r="AW54" s="579"/>
      <c r="AX54" s="579"/>
      <c r="AY54" s="579"/>
      <c r="AZ54" s="579"/>
      <c r="BA54" s="579"/>
      <c r="BB54" s="579"/>
      <c r="BC54" s="579"/>
      <c r="BD54" s="579"/>
      <c r="BE54" s="579"/>
      <c r="BF54" s="579"/>
      <c r="BG54" s="579"/>
      <c r="BH54" s="579"/>
      <c r="BI54" s="579"/>
      <c r="BJ54" s="579"/>
      <c r="BK54" s="579"/>
      <c r="BL54" s="579"/>
      <c r="BM54" s="579"/>
      <c r="BN54" s="579"/>
      <c r="BO54" s="579"/>
      <c r="BP54" s="579"/>
      <c r="BQ54" s="579"/>
      <c r="BR54" s="579"/>
      <c r="BS54" s="579"/>
      <c r="BT54" s="579"/>
      <c r="BU54" s="579"/>
      <c r="BV54" s="579"/>
      <c r="BW54" s="579"/>
      <c r="BX54" s="579"/>
      <c r="BY54" s="579"/>
      <c r="BZ54" s="579"/>
      <c r="CA54" s="579"/>
      <c r="CB54" s="579"/>
      <c r="CC54" s="579"/>
      <c r="CD54" s="579"/>
      <c r="CE54" s="579"/>
      <c r="CF54" s="579"/>
      <c r="CG54" s="579"/>
      <c r="CH54" s="579"/>
      <c r="CI54" s="579"/>
      <c r="CJ54" s="579"/>
      <c r="CK54" s="579"/>
      <c r="CL54" s="579"/>
      <c r="CM54" s="579"/>
      <c r="CN54" s="579"/>
      <c r="CO54" s="579"/>
      <c r="CP54" s="579"/>
      <c r="CQ54" s="579"/>
      <c r="CR54" s="579"/>
      <c r="CS54" s="579"/>
      <c r="CT54" s="579"/>
      <c r="CU54" s="579"/>
      <c r="CV54" s="579"/>
      <c r="CW54" s="579"/>
      <c r="CX54" s="579"/>
      <c r="CY54" s="579"/>
      <c r="CZ54" s="600"/>
    </row>
    <row r="55" spans="1:104" s="13" customFormat="1" ht="33" customHeight="1" x14ac:dyDescent="0.3">
      <c r="A55" s="539" t="s">
        <v>63</v>
      </c>
      <c r="B55" s="540"/>
      <c r="C55" s="540"/>
      <c r="D55" s="540"/>
      <c r="E55" s="540"/>
      <c r="F55" s="541"/>
      <c r="G55" s="580" t="s">
        <v>629</v>
      </c>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1"/>
      <c r="AL55" s="581"/>
      <c r="AM55" s="581"/>
      <c r="AN55" s="581"/>
      <c r="AO55" s="581"/>
      <c r="AP55" s="581"/>
      <c r="AQ55" s="581"/>
      <c r="AR55" s="581"/>
      <c r="AS55" s="581"/>
      <c r="AT55" s="581"/>
      <c r="AU55" s="581"/>
      <c r="AV55" s="581"/>
      <c r="AW55" s="581"/>
      <c r="AX55" s="582"/>
      <c r="AY55" s="530">
        <v>56</v>
      </c>
      <c r="AZ55" s="531"/>
      <c r="BA55" s="531"/>
      <c r="BB55" s="531"/>
      <c r="BC55" s="531"/>
      <c r="BD55" s="531"/>
      <c r="BE55" s="531"/>
      <c r="BF55" s="531"/>
      <c r="BG55" s="531"/>
      <c r="BH55" s="531"/>
      <c r="BI55" s="531"/>
      <c r="BJ55" s="531"/>
      <c r="BK55" s="531"/>
      <c r="BL55" s="531"/>
      <c r="BM55" s="531"/>
      <c r="BN55" s="531"/>
      <c r="BO55" s="531"/>
      <c r="BP55" s="532"/>
      <c r="BQ55" s="583">
        <f>CI55/AY55</f>
        <v>28232.142857142859</v>
      </c>
      <c r="BR55" s="584"/>
      <c r="BS55" s="584"/>
      <c r="BT55" s="584"/>
      <c r="BU55" s="584"/>
      <c r="BV55" s="584"/>
      <c r="BW55" s="584"/>
      <c r="BX55" s="584"/>
      <c r="BY55" s="584"/>
      <c r="BZ55" s="584"/>
      <c r="CA55" s="584"/>
      <c r="CB55" s="584"/>
      <c r="CC55" s="584"/>
      <c r="CD55" s="584"/>
      <c r="CE55" s="584"/>
      <c r="CF55" s="584"/>
      <c r="CG55" s="584"/>
      <c r="CH55" s="585"/>
      <c r="CI55" s="583">
        <v>1581000</v>
      </c>
      <c r="CJ55" s="584"/>
      <c r="CK55" s="584"/>
      <c r="CL55" s="584"/>
      <c r="CM55" s="584"/>
      <c r="CN55" s="584"/>
      <c r="CO55" s="584"/>
      <c r="CP55" s="584"/>
      <c r="CQ55" s="584"/>
      <c r="CR55" s="584"/>
      <c r="CS55" s="584"/>
      <c r="CT55" s="584"/>
      <c r="CU55" s="584"/>
      <c r="CV55" s="584"/>
      <c r="CW55" s="584"/>
      <c r="CX55" s="584"/>
      <c r="CY55" s="584"/>
      <c r="CZ55" s="585"/>
    </row>
    <row r="56" spans="1:104" s="13" customFormat="1" ht="28.5" customHeight="1" x14ac:dyDescent="0.3">
      <c r="A56" s="562" t="s">
        <v>260</v>
      </c>
      <c r="B56" s="563"/>
      <c r="C56" s="563"/>
      <c r="D56" s="563"/>
      <c r="E56" s="563"/>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563"/>
      <c r="AM56" s="563"/>
      <c r="AN56" s="563"/>
      <c r="AO56" s="563"/>
      <c r="AP56" s="563"/>
      <c r="AQ56" s="563"/>
      <c r="AR56" s="563"/>
      <c r="AS56" s="563"/>
      <c r="AT56" s="563"/>
      <c r="AU56" s="563"/>
      <c r="AV56" s="563"/>
      <c r="AW56" s="563"/>
      <c r="AX56" s="564"/>
      <c r="AY56" s="530" t="s">
        <v>4</v>
      </c>
      <c r="AZ56" s="531"/>
      <c r="BA56" s="531"/>
      <c r="BB56" s="531"/>
      <c r="BC56" s="531"/>
      <c r="BD56" s="531"/>
      <c r="BE56" s="531"/>
      <c r="BF56" s="531"/>
      <c r="BG56" s="531"/>
      <c r="BH56" s="531"/>
      <c r="BI56" s="531"/>
      <c r="BJ56" s="531"/>
      <c r="BK56" s="531"/>
      <c r="BL56" s="531"/>
      <c r="BM56" s="531"/>
      <c r="BN56" s="531"/>
      <c r="BO56" s="531"/>
      <c r="BP56" s="532"/>
      <c r="BQ56" s="530" t="s">
        <v>4</v>
      </c>
      <c r="BR56" s="531"/>
      <c r="BS56" s="531"/>
      <c r="BT56" s="531"/>
      <c r="BU56" s="531"/>
      <c r="BV56" s="531"/>
      <c r="BW56" s="531"/>
      <c r="BX56" s="531"/>
      <c r="BY56" s="531"/>
      <c r="BZ56" s="531"/>
      <c r="CA56" s="531"/>
      <c r="CB56" s="531"/>
      <c r="CC56" s="531"/>
      <c r="CD56" s="531"/>
      <c r="CE56" s="531"/>
      <c r="CF56" s="531"/>
      <c r="CG56" s="531"/>
      <c r="CH56" s="532"/>
      <c r="CI56" s="586">
        <f>CI55</f>
        <v>1581000</v>
      </c>
      <c r="CJ56" s="587"/>
      <c r="CK56" s="587"/>
      <c r="CL56" s="587"/>
      <c r="CM56" s="587"/>
      <c r="CN56" s="587"/>
      <c r="CO56" s="587"/>
      <c r="CP56" s="587"/>
      <c r="CQ56" s="587"/>
      <c r="CR56" s="587"/>
      <c r="CS56" s="587"/>
      <c r="CT56" s="587"/>
      <c r="CU56" s="587"/>
      <c r="CV56" s="587"/>
      <c r="CW56" s="587"/>
      <c r="CX56" s="587"/>
      <c r="CY56" s="587"/>
      <c r="CZ56" s="588"/>
    </row>
    <row r="57" spans="1:104" s="13" customFormat="1" ht="15" customHeight="1" x14ac:dyDescent="0.3">
      <c r="A57" s="539"/>
      <c r="B57" s="540"/>
      <c r="C57" s="540"/>
      <c r="D57" s="540"/>
      <c r="E57" s="540"/>
      <c r="F57" s="541"/>
      <c r="G57" s="539" t="s">
        <v>52</v>
      </c>
      <c r="H57" s="540"/>
      <c r="I57" s="540"/>
      <c r="J57" s="540"/>
      <c r="K57" s="540"/>
      <c r="L57" s="540"/>
      <c r="M57" s="540"/>
      <c r="N57" s="540"/>
      <c r="O57" s="540"/>
      <c r="P57" s="540"/>
      <c r="Q57" s="540"/>
      <c r="R57" s="540"/>
      <c r="S57" s="540"/>
      <c r="T57" s="540"/>
      <c r="U57" s="540"/>
      <c r="V57" s="540"/>
      <c r="W57" s="540"/>
      <c r="X57" s="540"/>
      <c r="Y57" s="540"/>
      <c r="Z57" s="540"/>
      <c r="AA57" s="540"/>
      <c r="AB57" s="540"/>
      <c r="AC57" s="540"/>
      <c r="AD57" s="540"/>
      <c r="AE57" s="540"/>
      <c r="AF57" s="540"/>
      <c r="AG57" s="540"/>
      <c r="AH57" s="540"/>
      <c r="AI57" s="540"/>
      <c r="AJ57" s="540"/>
      <c r="AK57" s="540"/>
      <c r="AL57" s="540"/>
      <c r="AM57" s="540"/>
      <c r="AN57" s="540"/>
      <c r="AO57" s="540"/>
      <c r="AP57" s="540"/>
      <c r="AQ57" s="540"/>
      <c r="AR57" s="540"/>
      <c r="AS57" s="540"/>
      <c r="AT57" s="540"/>
      <c r="AU57" s="540"/>
      <c r="AV57" s="540"/>
      <c r="AW57" s="540"/>
      <c r="AX57" s="541"/>
      <c r="AY57" s="530" t="s">
        <v>4</v>
      </c>
      <c r="AZ57" s="531"/>
      <c r="BA57" s="531"/>
      <c r="BB57" s="531"/>
      <c r="BC57" s="531"/>
      <c r="BD57" s="531"/>
      <c r="BE57" s="531"/>
      <c r="BF57" s="531"/>
      <c r="BG57" s="531"/>
      <c r="BH57" s="531"/>
      <c r="BI57" s="531"/>
      <c r="BJ57" s="531"/>
      <c r="BK57" s="531"/>
      <c r="BL57" s="531"/>
      <c r="BM57" s="531"/>
      <c r="BN57" s="531"/>
      <c r="BO57" s="531"/>
      <c r="BP57" s="532"/>
      <c r="BQ57" s="530" t="s">
        <v>4</v>
      </c>
      <c r="BR57" s="531"/>
      <c r="BS57" s="531"/>
      <c r="BT57" s="531"/>
      <c r="BU57" s="531"/>
      <c r="BV57" s="531"/>
      <c r="BW57" s="531"/>
      <c r="BX57" s="531"/>
      <c r="BY57" s="531"/>
      <c r="BZ57" s="531"/>
      <c r="CA57" s="531"/>
      <c r="CB57" s="531"/>
      <c r="CC57" s="531"/>
      <c r="CD57" s="531"/>
      <c r="CE57" s="531"/>
      <c r="CF57" s="531"/>
      <c r="CG57" s="531"/>
      <c r="CH57" s="532"/>
      <c r="CI57" s="586">
        <f>CI56</f>
        <v>1581000</v>
      </c>
      <c r="CJ57" s="587"/>
      <c r="CK57" s="587"/>
      <c r="CL57" s="587"/>
      <c r="CM57" s="587"/>
      <c r="CN57" s="587"/>
      <c r="CO57" s="587"/>
      <c r="CP57" s="587"/>
      <c r="CQ57" s="587"/>
      <c r="CR57" s="587"/>
      <c r="CS57" s="587"/>
      <c r="CT57" s="587"/>
      <c r="CU57" s="587"/>
      <c r="CV57" s="587"/>
      <c r="CW57" s="587"/>
      <c r="CX57" s="587"/>
      <c r="CY57" s="587"/>
      <c r="CZ57" s="588"/>
    </row>
    <row r="58" spans="1:104" ht="12" customHeight="1" x14ac:dyDescent="0.25"/>
    <row r="59" spans="1:104" s="52" customFormat="1" ht="60.75" customHeight="1" x14ac:dyDescent="0.25">
      <c r="A59" s="613" t="s">
        <v>337</v>
      </c>
      <c r="B59" s="613"/>
      <c r="C59" s="613"/>
      <c r="D59" s="613"/>
      <c r="E59" s="613"/>
      <c r="F59" s="613"/>
      <c r="G59" s="613"/>
      <c r="H59" s="613"/>
      <c r="I59" s="613"/>
      <c r="J59" s="613"/>
      <c r="K59" s="613"/>
      <c r="L59" s="613"/>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13"/>
      <c r="AL59" s="613"/>
      <c r="AM59" s="613"/>
      <c r="AN59" s="613"/>
      <c r="AO59" s="613"/>
      <c r="AP59" s="613"/>
      <c r="AQ59" s="613"/>
      <c r="AR59" s="613"/>
      <c r="AS59" s="613"/>
      <c r="AT59" s="613"/>
      <c r="AU59" s="613"/>
      <c r="AV59" s="613"/>
      <c r="AW59" s="613"/>
      <c r="AX59" s="613"/>
      <c r="AY59" s="613"/>
      <c r="AZ59" s="613"/>
      <c r="BA59" s="613"/>
      <c r="BB59" s="613"/>
      <c r="BC59" s="613"/>
      <c r="BD59" s="613"/>
      <c r="BE59" s="613"/>
      <c r="BF59" s="613"/>
      <c r="BG59" s="613"/>
      <c r="BH59" s="613"/>
      <c r="BI59" s="613"/>
      <c r="BJ59" s="613"/>
      <c r="BK59" s="613"/>
      <c r="BL59" s="613"/>
      <c r="BM59" s="613"/>
      <c r="BN59" s="613"/>
      <c r="BO59" s="613"/>
      <c r="BP59" s="613"/>
      <c r="BQ59" s="613"/>
      <c r="BR59" s="613"/>
      <c r="BS59" s="613"/>
      <c r="BT59" s="613"/>
      <c r="BU59" s="613"/>
      <c r="BV59" s="613"/>
      <c r="BW59" s="613"/>
      <c r="BX59" s="613"/>
      <c r="BY59" s="613"/>
      <c r="BZ59" s="613"/>
      <c r="CA59" s="613"/>
      <c r="CB59" s="613"/>
      <c r="CC59" s="613"/>
      <c r="CD59" s="613"/>
      <c r="CE59" s="613"/>
      <c r="CF59" s="613"/>
      <c r="CG59" s="613"/>
      <c r="CH59" s="613"/>
      <c r="CI59" s="613"/>
      <c r="CJ59" s="613"/>
      <c r="CK59" s="613"/>
      <c r="CL59" s="613"/>
      <c r="CM59" s="613"/>
      <c r="CN59" s="613"/>
      <c r="CO59" s="613"/>
      <c r="CP59" s="613"/>
      <c r="CQ59" s="613"/>
      <c r="CR59" s="613"/>
      <c r="CS59" s="613"/>
      <c r="CT59" s="613"/>
      <c r="CU59" s="613"/>
      <c r="CV59" s="613"/>
      <c r="CW59" s="613"/>
      <c r="CX59" s="613"/>
      <c r="CY59" s="613"/>
      <c r="CZ59" s="613"/>
    </row>
    <row r="60" spans="1:104" s="52" customFormat="1" ht="9.75" customHeight="1" x14ac:dyDescent="0.2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row>
    <row r="61" spans="1:104" s="52" customFormat="1" x14ac:dyDescent="0.25">
      <c r="A61" s="52" t="s">
        <v>43</v>
      </c>
      <c r="W61" s="548" t="s">
        <v>491</v>
      </c>
      <c r="X61" s="548"/>
      <c r="Y61" s="548"/>
      <c r="Z61" s="548"/>
      <c r="AA61" s="548"/>
      <c r="AB61" s="548"/>
      <c r="AC61" s="548"/>
      <c r="AD61" s="548"/>
      <c r="AE61" s="548"/>
      <c r="AF61" s="548"/>
      <c r="AG61" s="548"/>
      <c r="AH61" s="548"/>
      <c r="AI61" s="548"/>
      <c r="AJ61" s="548"/>
      <c r="AK61" s="548"/>
      <c r="AL61" s="548"/>
      <c r="AM61" s="548"/>
      <c r="AN61" s="548"/>
      <c r="AO61" s="548"/>
      <c r="AP61" s="548"/>
      <c r="AQ61" s="548"/>
      <c r="AR61" s="548"/>
      <c r="AS61" s="548"/>
      <c r="AT61" s="548"/>
      <c r="AU61" s="548"/>
      <c r="AV61" s="548"/>
      <c r="AW61" s="548"/>
      <c r="AX61" s="548"/>
      <c r="AY61" s="548"/>
      <c r="AZ61" s="548"/>
      <c r="BA61" s="548"/>
      <c r="BB61" s="548"/>
      <c r="BC61" s="548"/>
      <c r="BD61" s="548"/>
      <c r="BE61" s="548"/>
      <c r="BF61" s="548"/>
      <c r="BG61" s="548"/>
      <c r="BH61" s="548"/>
      <c r="BI61" s="548"/>
      <c r="BJ61" s="548"/>
      <c r="BK61" s="548"/>
      <c r="BL61" s="548"/>
      <c r="BM61" s="548"/>
      <c r="BN61" s="548"/>
      <c r="BO61" s="548"/>
      <c r="BP61" s="548"/>
      <c r="BQ61" s="548"/>
      <c r="BR61" s="548"/>
      <c r="BS61" s="548"/>
      <c r="BT61" s="548"/>
      <c r="BU61" s="548"/>
      <c r="BV61" s="548"/>
      <c r="BW61" s="548"/>
      <c r="BX61" s="548"/>
      <c r="BY61" s="548"/>
      <c r="BZ61" s="548"/>
      <c r="CA61" s="548"/>
      <c r="CB61" s="548"/>
      <c r="CC61" s="548"/>
      <c r="CD61" s="548"/>
      <c r="CE61" s="548"/>
      <c r="CF61" s="548"/>
      <c r="CG61" s="548"/>
      <c r="CH61" s="548"/>
      <c r="CI61" s="548"/>
      <c r="CJ61" s="548"/>
      <c r="CK61" s="548"/>
      <c r="CL61" s="548"/>
      <c r="CM61" s="548"/>
      <c r="CN61" s="548"/>
      <c r="CO61" s="548"/>
      <c r="CP61" s="548"/>
      <c r="CQ61" s="548"/>
      <c r="CR61" s="548"/>
      <c r="CS61" s="548"/>
      <c r="CT61" s="548"/>
      <c r="CU61" s="548"/>
      <c r="CV61" s="548"/>
      <c r="CW61" s="548"/>
      <c r="CX61" s="548"/>
      <c r="CY61" s="548"/>
      <c r="CZ61" s="548"/>
    </row>
    <row r="62" spans="1:104" s="52" customFormat="1" ht="8.25" customHeight="1" x14ac:dyDescent="0.25">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row>
    <row r="63" spans="1:104" s="52" customFormat="1" ht="9" customHeight="1" x14ac:dyDescent="0.25"/>
    <row r="64" spans="1:104" ht="55.5" customHeight="1" x14ac:dyDescent="0.25">
      <c r="A64" s="558" t="s">
        <v>45</v>
      </c>
      <c r="B64" s="558"/>
      <c r="C64" s="558"/>
      <c r="D64" s="558"/>
      <c r="E64" s="558"/>
      <c r="F64" s="558"/>
      <c r="G64" s="558" t="s">
        <v>60</v>
      </c>
      <c r="H64" s="558"/>
      <c r="I64" s="558"/>
      <c r="J64" s="558"/>
      <c r="K64" s="558"/>
      <c r="L64" s="558"/>
      <c r="M64" s="558"/>
      <c r="N64" s="558"/>
      <c r="O64" s="558"/>
      <c r="P64" s="558"/>
      <c r="Q64" s="558"/>
      <c r="R64" s="558"/>
      <c r="S64" s="558"/>
      <c r="T64" s="558"/>
      <c r="U64" s="558"/>
      <c r="V64" s="558"/>
      <c r="W64" s="558"/>
      <c r="X64" s="558"/>
      <c r="Y64" s="558"/>
      <c r="Z64" s="558"/>
      <c r="AA64" s="558"/>
      <c r="AB64" s="558"/>
      <c r="AC64" s="558"/>
      <c r="AD64" s="558"/>
      <c r="AE64" s="558"/>
      <c r="AF64" s="558"/>
      <c r="AG64" s="558"/>
      <c r="AH64" s="558"/>
      <c r="AI64" s="558"/>
      <c r="AJ64" s="558"/>
      <c r="AK64" s="558"/>
      <c r="AL64" s="558"/>
      <c r="AM64" s="558"/>
      <c r="AN64" s="558"/>
      <c r="AO64" s="558"/>
      <c r="AP64" s="558"/>
      <c r="AQ64" s="558"/>
      <c r="AR64" s="558"/>
      <c r="AS64" s="558"/>
      <c r="AT64" s="558"/>
      <c r="AU64" s="558"/>
      <c r="AV64" s="558"/>
      <c r="AW64" s="558"/>
      <c r="AX64" s="558"/>
      <c r="AY64" s="558"/>
      <c r="AZ64" s="558"/>
      <c r="BA64" s="558"/>
      <c r="BB64" s="558"/>
      <c r="BC64" s="558"/>
      <c r="BD64" s="558"/>
      <c r="BE64" s="558"/>
      <c r="BF64" s="558"/>
      <c r="BG64" s="558"/>
      <c r="BH64" s="558"/>
      <c r="BI64" s="558"/>
      <c r="BJ64" s="558"/>
      <c r="BK64" s="558"/>
      <c r="BL64" s="558"/>
      <c r="BM64" s="558"/>
      <c r="BN64" s="558"/>
      <c r="BO64" s="558"/>
      <c r="BP64" s="558"/>
      <c r="BQ64" s="558"/>
      <c r="BR64" s="558"/>
      <c r="BS64" s="558"/>
      <c r="BT64" s="558"/>
      <c r="BU64" s="558"/>
      <c r="BV64" s="549" t="s">
        <v>61</v>
      </c>
      <c r="BW64" s="550"/>
      <c r="BX64" s="550"/>
      <c r="BY64" s="550"/>
      <c r="BZ64" s="550"/>
      <c r="CA64" s="550"/>
      <c r="CB64" s="550"/>
      <c r="CC64" s="550"/>
      <c r="CD64" s="550"/>
      <c r="CE64" s="550"/>
      <c r="CF64" s="550"/>
      <c r="CG64" s="550"/>
      <c r="CH64" s="550"/>
      <c r="CI64" s="550"/>
      <c r="CJ64" s="550"/>
      <c r="CK64" s="551"/>
      <c r="CL64" s="549" t="s">
        <v>62</v>
      </c>
      <c r="CM64" s="550"/>
      <c r="CN64" s="550"/>
      <c r="CO64" s="550"/>
      <c r="CP64" s="550"/>
      <c r="CQ64" s="550"/>
      <c r="CR64" s="550"/>
      <c r="CS64" s="550"/>
      <c r="CT64" s="550"/>
      <c r="CU64" s="550"/>
      <c r="CV64" s="550"/>
      <c r="CW64" s="550"/>
      <c r="CX64" s="550"/>
      <c r="CY64" s="550"/>
      <c r="CZ64" s="550"/>
    </row>
    <row r="65" spans="1:104" s="14" customFormat="1" ht="13.2" x14ac:dyDescent="0.25">
      <c r="A65" s="568">
        <v>1</v>
      </c>
      <c r="B65" s="568"/>
      <c r="C65" s="568"/>
      <c r="D65" s="568"/>
      <c r="E65" s="568"/>
      <c r="F65" s="568"/>
      <c r="G65" s="568">
        <v>2</v>
      </c>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568"/>
      <c r="BG65" s="568"/>
      <c r="BH65" s="568"/>
      <c r="BI65" s="568"/>
      <c r="BJ65" s="568"/>
      <c r="BK65" s="568"/>
      <c r="BL65" s="568"/>
      <c r="BM65" s="568"/>
      <c r="BN65" s="568"/>
      <c r="BO65" s="568"/>
      <c r="BP65" s="568"/>
      <c r="BQ65" s="568"/>
      <c r="BR65" s="568"/>
      <c r="BS65" s="568"/>
      <c r="BT65" s="568"/>
      <c r="BU65" s="568"/>
      <c r="BV65" s="568">
        <v>3</v>
      </c>
      <c r="BW65" s="568"/>
      <c r="BX65" s="568"/>
      <c r="BY65" s="568"/>
      <c r="BZ65" s="568"/>
      <c r="CA65" s="568"/>
      <c r="CB65" s="568"/>
      <c r="CC65" s="568"/>
      <c r="CD65" s="568"/>
      <c r="CE65" s="568"/>
      <c r="CF65" s="568"/>
      <c r="CG65" s="568"/>
      <c r="CH65" s="568"/>
      <c r="CI65" s="568"/>
      <c r="CJ65" s="568"/>
      <c r="CK65" s="568"/>
      <c r="CL65" s="568">
        <v>4</v>
      </c>
      <c r="CM65" s="568"/>
      <c r="CN65" s="568"/>
      <c r="CO65" s="568"/>
      <c r="CP65" s="568"/>
      <c r="CQ65" s="568"/>
      <c r="CR65" s="568"/>
      <c r="CS65" s="568"/>
      <c r="CT65" s="568"/>
      <c r="CU65" s="568"/>
      <c r="CV65" s="568"/>
      <c r="CW65" s="568"/>
      <c r="CX65" s="568"/>
      <c r="CY65" s="568"/>
      <c r="CZ65" s="568"/>
    </row>
    <row r="66" spans="1:104" s="13" customFormat="1" ht="15" customHeight="1" x14ac:dyDescent="0.3">
      <c r="A66" s="578" t="s">
        <v>623</v>
      </c>
      <c r="B66" s="579"/>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79"/>
      <c r="AL66" s="579"/>
      <c r="AM66" s="579"/>
      <c r="AN66" s="579"/>
      <c r="AO66" s="579"/>
      <c r="AP66" s="579"/>
      <c r="AQ66" s="579"/>
      <c r="AR66" s="579"/>
      <c r="AS66" s="579"/>
      <c r="AT66" s="579"/>
      <c r="AU66" s="579"/>
      <c r="AV66" s="579"/>
      <c r="AW66" s="579"/>
      <c r="AX66" s="579"/>
      <c r="AY66" s="579"/>
      <c r="AZ66" s="579"/>
      <c r="BA66" s="579"/>
      <c r="BB66" s="579"/>
      <c r="BC66" s="579"/>
      <c r="BD66" s="579"/>
      <c r="BE66" s="579"/>
      <c r="BF66" s="579"/>
      <c r="BG66" s="579"/>
      <c r="BH66" s="579"/>
      <c r="BI66" s="579"/>
      <c r="BJ66" s="579"/>
      <c r="BK66" s="579"/>
      <c r="BL66" s="579"/>
      <c r="BM66" s="579"/>
      <c r="BN66" s="579"/>
      <c r="BO66" s="579"/>
      <c r="BP66" s="579"/>
      <c r="BQ66" s="579"/>
      <c r="BR66" s="579"/>
      <c r="BS66" s="579"/>
      <c r="BT66" s="579"/>
      <c r="BU66" s="579"/>
      <c r="BV66" s="579"/>
      <c r="BW66" s="579"/>
      <c r="BX66" s="579"/>
      <c r="BY66" s="579"/>
      <c r="BZ66" s="579"/>
      <c r="CA66" s="579"/>
      <c r="CB66" s="579"/>
      <c r="CC66" s="579"/>
      <c r="CD66" s="579"/>
      <c r="CE66" s="579"/>
      <c r="CF66" s="579"/>
      <c r="CG66" s="579"/>
      <c r="CH66" s="579"/>
      <c r="CI66" s="579"/>
      <c r="CJ66" s="579"/>
      <c r="CK66" s="579"/>
      <c r="CL66" s="579"/>
      <c r="CM66" s="579"/>
      <c r="CN66" s="579"/>
      <c r="CO66" s="579"/>
      <c r="CP66" s="579"/>
      <c r="CQ66" s="579"/>
      <c r="CR66" s="579"/>
      <c r="CS66" s="579"/>
      <c r="CT66" s="579"/>
      <c r="CU66" s="579"/>
      <c r="CV66" s="579"/>
      <c r="CW66" s="579"/>
      <c r="CX66" s="579"/>
      <c r="CY66" s="579"/>
      <c r="CZ66" s="600"/>
    </row>
    <row r="67" spans="1:104" ht="42" customHeight="1" x14ac:dyDescent="0.25">
      <c r="A67" s="590" t="s">
        <v>63</v>
      </c>
      <c r="B67" s="590"/>
      <c r="C67" s="590"/>
      <c r="D67" s="590"/>
      <c r="E67" s="590"/>
      <c r="F67" s="590"/>
      <c r="G67" s="57"/>
      <c r="H67" s="610" t="s">
        <v>339</v>
      </c>
      <c r="I67" s="610"/>
      <c r="J67" s="610"/>
      <c r="K67" s="610"/>
      <c r="L67" s="610"/>
      <c r="M67" s="610"/>
      <c r="N67" s="610"/>
      <c r="O67" s="610"/>
      <c r="P67" s="610"/>
      <c r="Q67" s="610"/>
      <c r="R67" s="610"/>
      <c r="S67" s="610"/>
      <c r="T67" s="610"/>
      <c r="U67" s="610"/>
      <c r="V67" s="610"/>
      <c r="W67" s="610"/>
      <c r="X67" s="610"/>
      <c r="Y67" s="610"/>
      <c r="Z67" s="610"/>
      <c r="AA67" s="610"/>
      <c r="AB67" s="610"/>
      <c r="AC67" s="610"/>
      <c r="AD67" s="610"/>
      <c r="AE67" s="610"/>
      <c r="AF67" s="610"/>
      <c r="AG67" s="610"/>
      <c r="AH67" s="610"/>
      <c r="AI67" s="610"/>
      <c r="AJ67" s="610"/>
      <c r="AK67" s="610"/>
      <c r="AL67" s="610"/>
      <c r="AM67" s="610"/>
      <c r="AN67" s="610"/>
      <c r="AO67" s="610"/>
      <c r="AP67" s="610"/>
      <c r="AQ67" s="610"/>
      <c r="AR67" s="610"/>
      <c r="AS67" s="610"/>
      <c r="AT67" s="610"/>
      <c r="AU67" s="610"/>
      <c r="AV67" s="610"/>
      <c r="AW67" s="610"/>
      <c r="AX67" s="610"/>
      <c r="AY67" s="610"/>
      <c r="AZ67" s="610"/>
      <c r="BA67" s="610"/>
      <c r="BB67" s="610"/>
      <c r="BC67" s="610"/>
      <c r="BD67" s="610"/>
      <c r="BE67" s="610"/>
      <c r="BF67" s="610"/>
      <c r="BG67" s="610"/>
      <c r="BH67" s="610"/>
      <c r="BI67" s="610"/>
      <c r="BJ67" s="610"/>
      <c r="BK67" s="610"/>
      <c r="BL67" s="610"/>
      <c r="BM67" s="610"/>
      <c r="BN67" s="610"/>
      <c r="BO67" s="610"/>
      <c r="BP67" s="610"/>
      <c r="BQ67" s="610"/>
      <c r="BR67" s="610"/>
      <c r="BS67" s="610"/>
      <c r="BT67" s="610"/>
      <c r="BU67" s="611"/>
      <c r="BV67" s="533"/>
      <c r="BW67" s="533"/>
      <c r="BX67" s="533"/>
      <c r="BY67" s="533"/>
      <c r="BZ67" s="533"/>
      <c r="CA67" s="533"/>
      <c r="CB67" s="533"/>
      <c r="CC67" s="533"/>
      <c r="CD67" s="533"/>
      <c r="CE67" s="533"/>
      <c r="CF67" s="533"/>
      <c r="CG67" s="533"/>
      <c r="CH67" s="533"/>
      <c r="CI67" s="533"/>
      <c r="CJ67" s="533"/>
      <c r="CK67" s="533"/>
      <c r="CL67" s="589"/>
      <c r="CM67" s="589"/>
      <c r="CN67" s="589"/>
      <c r="CO67" s="589"/>
      <c r="CP67" s="589"/>
      <c r="CQ67" s="589"/>
      <c r="CR67" s="589"/>
      <c r="CS67" s="589"/>
      <c r="CT67" s="589"/>
      <c r="CU67" s="589"/>
      <c r="CV67" s="589"/>
      <c r="CW67" s="589"/>
      <c r="CX67" s="589"/>
      <c r="CY67" s="589"/>
      <c r="CZ67" s="589"/>
    </row>
    <row r="68" spans="1:104" s="14" customFormat="1" ht="13.2" x14ac:dyDescent="0.25">
      <c r="A68" s="616" t="s">
        <v>64</v>
      </c>
      <c r="B68" s="617"/>
      <c r="C68" s="617"/>
      <c r="D68" s="617"/>
      <c r="E68" s="617"/>
      <c r="F68" s="618"/>
      <c r="G68" s="15"/>
      <c r="H68" s="622" t="s">
        <v>3</v>
      </c>
      <c r="I68" s="622"/>
      <c r="J68" s="622"/>
      <c r="K68" s="622"/>
      <c r="L68" s="622"/>
      <c r="M68" s="622"/>
      <c r="N68" s="622"/>
      <c r="O68" s="622"/>
      <c r="P68" s="622"/>
      <c r="Q68" s="622"/>
      <c r="R68" s="622"/>
      <c r="S68" s="622"/>
      <c r="T68" s="622"/>
      <c r="U68" s="622"/>
      <c r="V68" s="622"/>
      <c r="W68" s="622"/>
      <c r="X68" s="622"/>
      <c r="Y68" s="622"/>
      <c r="Z68" s="622"/>
      <c r="AA68" s="622"/>
      <c r="AB68" s="622"/>
      <c r="AC68" s="622"/>
      <c r="AD68" s="622"/>
      <c r="AE68" s="622"/>
      <c r="AF68" s="622"/>
      <c r="AG68" s="622"/>
      <c r="AH68" s="622"/>
      <c r="AI68" s="622"/>
      <c r="AJ68" s="622"/>
      <c r="AK68" s="622"/>
      <c r="AL68" s="622"/>
      <c r="AM68" s="622"/>
      <c r="AN68" s="622"/>
      <c r="AO68" s="622"/>
      <c r="AP68" s="622"/>
      <c r="AQ68" s="622"/>
      <c r="AR68" s="622"/>
      <c r="AS68" s="622"/>
      <c r="AT68" s="622"/>
      <c r="AU68" s="622"/>
      <c r="AV68" s="622"/>
      <c r="AW68" s="622"/>
      <c r="AX68" s="622"/>
      <c r="AY68" s="622"/>
      <c r="AZ68" s="622"/>
      <c r="BA68" s="622"/>
      <c r="BB68" s="622"/>
      <c r="BC68" s="622"/>
      <c r="BD68" s="622"/>
      <c r="BE68" s="622"/>
      <c r="BF68" s="622"/>
      <c r="BG68" s="622"/>
      <c r="BH68" s="622"/>
      <c r="BI68" s="622"/>
      <c r="BJ68" s="622"/>
      <c r="BK68" s="622"/>
      <c r="BL68" s="622"/>
      <c r="BM68" s="622"/>
      <c r="BN68" s="622"/>
      <c r="BO68" s="622"/>
      <c r="BP68" s="622"/>
      <c r="BQ68" s="622"/>
      <c r="BR68" s="622"/>
      <c r="BS68" s="622"/>
      <c r="BT68" s="622"/>
      <c r="BU68" s="623"/>
      <c r="BV68" s="624">
        <v>68047015.069999993</v>
      </c>
      <c r="BW68" s="625"/>
      <c r="BX68" s="625"/>
      <c r="BY68" s="625"/>
      <c r="BZ68" s="625"/>
      <c r="CA68" s="625"/>
      <c r="CB68" s="625"/>
      <c r="CC68" s="625"/>
      <c r="CD68" s="625"/>
      <c r="CE68" s="625"/>
      <c r="CF68" s="625"/>
      <c r="CG68" s="625"/>
      <c r="CH68" s="625"/>
      <c r="CI68" s="625"/>
      <c r="CJ68" s="625"/>
      <c r="CK68" s="626"/>
      <c r="CL68" s="630">
        <v>23599738.170000002</v>
      </c>
      <c r="CM68" s="631"/>
      <c r="CN68" s="631"/>
      <c r="CO68" s="631"/>
      <c r="CP68" s="631"/>
      <c r="CQ68" s="631"/>
      <c r="CR68" s="631"/>
      <c r="CS68" s="631"/>
      <c r="CT68" s="631"/>
      <c r="CU68" s="631"/>
      <c r="CV68" s="631"/>
      <c r="CW68" s="631"/>
      <c r="CX68" s="631"/>
      <c r="CY68" s="631"/>
      <c r="CZ68" s="632"/>
    </row>
    <row r="69" spans="1:104" s="14" customFormat="1" ht="13.2" x14ac:dyDescent="0.25">
      <c r="A69" s="619"/>
      <c r="B69" s="620"/>
      <c r="C69" s="620"/>
      <c r="D69" s="620"/>
      <c r="E69" s="620"/>
      <c r="F69" s="621"/>
      <c r="G69" s="16"/>
      <c r="H69" s="636" t="s">
        <v>340</v>
      </c>
      <c r="I69" s="636"/>
      <c r="J69" s="636"/>
      <c r="K69" s="636"/>
      <c r="L69" s="636"/>
      <c r="M69" s="636"/>
      <c r="N69" s="636"/>
      <c r="O69" s="636"/>
      <c r="P69" s="636"/>
      <c r="Q69" s="636"/>
      <c r="R69" s="636"/>
      <c r="S69" s="636"/>
      <c r="T69" s="636"/>
      <c r="U69" s="636"/>
      <c r="V69" s="636"/>
      <c r="W69" s="636"/>
      <c r="X69" s="636"/>
      <c r="Y69" s="636"/>
      <c r="Z69" s="636"/>
      <c r="AA69" s="636"/>
      <c r="AB69" s="636"/>
      <c r="AC69" s="636"/>
      <c r="AD69" s="636"/>
      <c r="AE69" s="636"/>
      <c r="AF69" s="636"/>
      <c r="AG69" s="636"/>
      <c r="AH69" s="636"/>
      <c r="AI69" s="636"/>
      <c r="AJ69" s="636"/>
      <c r="AK69" s="636"/>
      <c r="AL69" s="636"/>
      <c r="AM69" s="636"/>
      <c r="AN69" s="636"/>
      <c r="AO69" s="636"/>
      <c r="AP69" s="636"/>
      <c r="AQ69" s="636"/>
      <c r="AR69" s="636"/>
      <c r="AS69" s="636"/>
      <c r="AT69" s="636"/>
      <c r="AU69" s="636"/>
      <c r="AV69" s="636"/>
      <c r="AW69" s="636"/>
      <c r="AX69" s="636"/>
      <c r="AY69" s="636"/>
      <c r="AZ69" s="636"/>
      <c r="BA69" s="636"/>
      <c r="BB69" s="636"/>
      <c r="BC69" s="636"/>
      <c r="BD69" s="636"/>
      <c r="BE69" s="636"/>
      <c r="BF69" s="636"/>
      <c r="BG69" s="636"/>
      <c r="BH69" s="636"/>
      <c r="BI69" s="636"/>
      <c r="BJ69" s="636"/>
      <c r="BK69" s="636"/>
      <c r="BL69" s="636"/>
      <c r="BM69" s="636"/>
      <c r="BN69" s="636"/>
      <c r="BO69" s="636"/>
      <c r="BP69" s="636"/>
      <c r="BQ69" s="636"/>
      <c r="BR69" s="636"/>
      <c r="BS69" s="636"/>
      <c r="BT69" s="636"/>
      <c r="BU69" s="637"/>
      <c r="BV69" s="627"/>
      <c r="BW69" s="628"/>
      <c r="BX69" s="628"/>
      <c r="BY69" s="628"/>
      <c r="BZ69" s="628"/>
      <c r="CA69" s="628"/>
      <c r="CB69" s="628"/>
      <c r="CC69" s="628"/>
      <c r="CD69" s="628"/>
      <c r="CE69" s="628"/>
      <c r="CF69" s="628"/>
      <c r="CG69" s="628"/>
      <c r="CH69" s="628"/>
      <c r="CI69" s="628"/>
      <c r="CJ69" s="628"/>
      <c r="CK69" s="629"/>
      <c r="CL69" s="633"/>
      <c r="CM69" s="634"/>
      <c r="CN69" s="634"/>
      <c r="CO69" s="634"/>
      <c r="CP69" s="634"/>
      <c r="CQ69" s="634"/>
      <c r="CR69" s="634"/>
      <c r="CS69" s="634"/>
      <c r="CT69" s="634"/>
      <c r="CU69" s="634"/>
      <c r="CV69" s="634"/>
      <c r="CW69" s="634"/>
      <c r="CX69" s="634"/>
      <c r="CY69" s="634"/>
      <c r="CZ69" s="635"/>
    </row>
    <row r="70" spans="1:104" s="14" customFormat="1" ht="13.5" customHeight="1" x14ac:dyDescent="0.25">
      <c r="A70" s="590" t="s">
        <v>65</v>
      </c>
      <c r="B70" s="590"/>
      <c r="C70" s="590"/>
      <c r="D70" s="590"/>
      <c r="E70" s="590"/>
      <c r="F70" s="590"/>
      <c r="G70" s="57"/>
      <c r="H70" s="608" t="s">
        <v>341</v>
      </c>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608"/>
      <c r="AJ70" s="608"/>
      <c r="AK70" s="608"/>
      <c r="AL70" s="608"/>
      <c r="AM70" s="608"/>
      <c r="AN70" s="608"/>
      <c r="AO70" s="608"/>
      <c r="AP70" s="608"/>
      <c r="AQ70" s="608"/>
      <c r="AR70" s="608"/>
      <c r="AS70" s="608"/>
      <c r="AT70" s="608"/>
      <c r="AU70" s="608"/>
      <c r="AV70" s="608"/>
      <c r="AW70" s="608"/>
      <c r="AX70" s="608"/>
      <c r="AY70" s="608"/>
      <c r="AZ70" s="608"/>
      <c r="BA70" s="608"/>
      <c r="BB70" s="608"/>
      <c r="BC70" s="608"/>
      <c r="BD70" s="608"/>
      <c r="BE70" s="608"/>
      <c r="BF70" s="608"/>
      <c r="BG70" s="608"/>
      <c r="BH70" s="608"/>
      <c r="BI70" s="608"/>
      <c r="BJ70" s="608"/>
      <c r="BK70" s="608"/>
      <c r="BL70" s="608"/>
      <c r="BM70" s="608"/>
      <c r="BN70" s="608"/>
      <c r="BO70" s="608"/>
      <c r="BP70" s="608"/>
      <c r="BQ70" s="608"/>
      <c r="BR70" s="608"/>
      <c r="BS70" s="608"/>
      <c r="BT70" s="608"/>
      <c r="BU70" s="609"/>
      <c r="BV70" s="533"/>
      <c r="BW70" s="533"/>
      <c r="BX70" s="533"/>
      <c r="BY70" s="533"/>
      <c r="BZ70" s="533"/>
      <c r="CA70" s="533"/>
      <c r="CB70" s="533"/>
      <c r="CC70" s="533"/>
      <c r="CD70" s="533"/>
      <c r="CE70" s="533"/>
      <c r="CF70" s="533"/>
      <c r="CG70" s="533"/>
      <c r="CH70" s="533"/>
      <c r="CI70" s="533"/>
      <c r="CJ70" s="533"/>
      <c r="CK70" s="533"/>
      <c r="CL70" s="589"/>
      <c r="CM70" s="589"/>
      <c r="CN70" s="589"/>
      <c r="CO70" s="589"/>
      <c r="CP70" s="589"/>
      <c r="CQ70" s="589"/>
      <c r="CR70" s="589"/>
      <c r="CS70" s="589"/>
      <c r="CT70" s="589"/>
      <c r="CU70" s="589"/>
      <c r="CV70" s="589"/>
      <c r="CW70" s="589"/>
      <c r="CX70" s="589"/>
      <c r="CY70" s="589"/>
      <c r="CZ70" s="589"/>
    </row>
    <row r="71" spans="1:104" s="14" customFormat="1" ht="26.25" customHeight="1" x14ac:dyDescent="0.25">
      <c r="A71" s="590" t="s">
        <v>66</v>
      </c>
      <c r="B71" s="590"/>
      <c r="C71" s="590"/>
      <c r="D71" s="590"/>
      <c r="E71" s="590"/>
      <c r="F71" s="590"/>
      <c r="G71" s="57"/>
      <c r="H71" s="608" t="s">
        <v>338</v>
      </c>
      <c r="I71" s="608"/>
      <c r="J71" s="608"/>
      <c r="K71" s="608"/>
      <c r="L71" s="608"/>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08"/>
      <c r="AL71" s="608"/>
      <c r="AM71" s="608"/>
      <c r="AN71" s="608"/>
      <c r="AO71" s="608"/>
      <c r="AP71" s="608"/>
      <c r="AQ71" s="608"/>
      <c r="AR71" s="608"/>
      <c r="AS71" s="608"/>
      <c r="AT71" s="608"/>
      <c r="AU71" s="608"/>
      <c r="AV71" s="608"/>
      <c r="AW71" s="608"/>
      <c r="AX71" s="608"/>
      <c r="AY71" s="608"/>
      <c r="AZ71" s="608"/>
      <c r="BA71" s="608"/>
      <c r="BB71" s="608"/>
      <c r="BC71" s="608"/>
      <c r="BD71" s="608"/>
      <c r="BE71" s="608"/>
      <c r="BF71" s="608"/>
      <c r="BG71" s="608"/>
      <c r="BH71" s="608"/>
      <c r="BI71" s="608"/>
      <c r="BJ71" s="608"/>
      <c r="BK71" s="608"/>
      <c r="BL71" s="608"/>
      <c r="BM71" s="608"/>
      <c r="BN71" s="608"/>
      <c r="BO71" s="608"/>
      <c r="BP71" s="608"/>
      <c r="BQ71" s="608"/>
      <c r="BR71" s="608"/>
      <c r="BS71" s="608"/>
      <c r="BT71" s="608"/>
      <c r="BU71" s="609"/>
      <c r="BV71" s="533"/>
      <c r="BW71" s="533"/>
      <c r="BX71" s="533"/>
      <c r="BY71" s="533"/>
      <c r="BZ71" s="533"/>
      <c r="CA71" s="533"/>
      <c r="CB71" s="533"/>
      <c r="CC71" s="533"/>
      <c r="CD71" s="533"/>
      <c r="CE71" s="533"/>
      <c r="CF71" s="533"/>
      <c r="CG71" s="533"/>
      <c r="CH71" s="533"/>
      <c r="CI71" s="533"/>
      <c r="CJ71" s="533"/>
      <c r="CK71" s="533"/>
      <c r="CL71" s="589"/>
      <c r="CM71" s="589"/>
      <c r="CN71" s="589"/>
      <c r="CO71" s="589"/>
      <c r="CP71" s="589"/>
      <c r="CQ71" s="589"/>
      <c r="CR71" s="589"/>
      <c r="CS71" s="589"/>
      <c r="CT71" s="589"/>
      <c r="CU71" s="589"/>
      <c r="CV71" s="589"/>
      <c r="CW71" s="589"/>
      <c r="CX71" s="589"/>
      <c r="CY71" s="589"/>
      <c r="CZ71" s="589"/>
    </row>
    <row r="72" spans="1:104" s="14" customFormat="1" ht="26.25" customHeight="1" x14ac:dyDescent="0.25">
      <c r="A72" s="590"/>
      <c r="B72" s="590"/>
      <c r="C72" s="590"/>
      <c r="D72" s="590"/>
      <c r="E72" s="590"/>
      <c r="F72" s="590"/>
      <c r="G72" s="575" t="s">
        <v>260</v>
      </c>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6"/>
      <c r="AL72" s="576"/>
      <c r="AM72" s="576"/>
      <c r="AN72" s="576"/>
      <c r="AO72" s="576"/>
      <c r="AP72" s="576"/>
      <c r="AQ72" s="576"/>
      <c r="AR72" s="576"/>
      <c r="AS72" s="576"/>
      <c r="AT72" s="576"/>
      <c r="AU72" s="576"/>
      <c r="AV72" s="576"/>
      <c r="AW72" s="576"/>
      <c r="AX72" s="576"/>
      <c r="AY72" s="576"/>
      <c r="AZ72" s="576"/>
      <c r="BA72" s="576"/>
      <c r="BB72" s="576"/>
      <c r="BC72" s="576"/>
      <c r="BD72" s="576"/>
      <c r="BE72" s="576"/>
      <c r="BF72" s="576"/>
      <c r="BG72" s="576"/>
      <c r="BH72" s="576"/>
      <c r="BI72" s="576"/>
      <c r="BJ72" s="576"/>
      <c r="BK72" s="576"/>
      <c r="BL72" s="576"/>
      <c r="BM72" s="576"/>
      <c r="BN72" s="576"/>
      <c r="BO72" s="576"/>
      <c r="BP72" s="576"/>
      <c r="BQ72" s="576"/>
      <c r="BR72" s="576"/>
      <c r="BS72" s="576"/>
      <c r="BT72" s="576"/>
      <c r="BU72" s="577"/>
      <c r="BV72" s="599" t="s">
        <v>4</v>
      </c>
      <c r="BW72" s="599"/>
      <c r="BX72" s="599"/>
      <c r="BY72" s="599"/>
      <c r="BZ72" s="599"/>
      <c r="CA72" s="599"/>
      <c r="CB72" s="599"/>
      <c r="CC72" s="599"/>
      <c r="CD72" s="599"/>
      <c r="CE72" s="599"/>
      <c r="CF72" s="599"/>
      <c r="CG72" s="599"/>
      <c r="CH72" s="599"/>
      <c r="CI72" s="599"/>
      <c r="CJ72" s="599"/>
      <c r="CK72" s="599"/>
      <c r="CL72" s="591">
        <f>CL68</f>
        <v>23599738.170000002</v>
      </c>
      <c r="CM72" s="591"/>
      <c r="CN72" s="591"/>
      <c r="CO72" s="591"/>
      <c r="CP72" s="591"/>
      <c r="CQ72" s="591"/>
      <c r="CR72" s="591"/>
      <c r="CS72" s="591"/>
      <c r="CT72" s="591"/>
      <c r="CU72" s="591"/>
      <c r="CV72" s="591"/>
      <c r="CW72" s="591"/>
      <c r="CX72" s="591"/>
      <c r="CY72" s="591"/>
      <c r="CZ72" s="591"/>
    </row>
    <row r="73" spans="1:104" s="14" customFormat="1" ht="26.25" customHeight="1" x14ac:dyDescent="0.25">
      <c r="A73" s="578" t="s">
        <v>636</v>
      </c>
      <c r="B73" s="579"/>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79"/>
      <c r="AL73" s="579"/>
      <c r="AM73" s="579"/>
      <c r="AN73" s="579"/>
      <c r="AO73" s="579"/>
      <c r="AP73" s="579"/>
      <c r="AQ73" s="579"/>
      <c r="AR73" s="579"/>
      <c r="AS73" s="579"/>
      <c r="AT73" s="579"/>
      <c r="AU73" s="579"/>
      <c r="AV73" s="579"/>
      <c r="AW73" s="579"/>
      <c r="AX73" s="579"/>
      <c r="AY73" s="579"/>
      <c r="AZ73" s="579"/>
      <c r="BA73" s="579"/>
      <c r="BB73" s="579"/>
      <c r="BC73" s="579"/>
      <c r="BD73" s="579"/>
      <c r="BE73" s="579"/>
      <c r="BF73" s="579"/>
      <c r="BG73" s="579"/>
      <c r="BH73" s="579"/>
      <c r="BI73" s="579"/>
      <c r="BJ73" s="579"/>
      <c r="BK73" s="579"/>
      <c r="BL73" s="579"/>
      <c r="BM73" s="579"/>
      <c r="BN73" s="579"/>
      <c r="BO73" s="579"/>
      <c r="BP73" s="579"/>
      <c r="BQ73" s="579"/>
      <c r="BR73" s="579"/>
      <c r="BS73" s="579"/>
      <c r="BT73" s="579"/>
      <c r="BU73" s="579"/>
      <c r="BV73" s="579"/>
      <c r="BW73" s="579"/>
      <c r="BX73" s="579"/>
      <c r="BY73" s="579"/>
      <c r="BZ73" s="579"/>
      <c r="CA73" s="579"/>
      <c r="CB73" s="579"/>
      <c r="CC73" s="579"/>
      <c r="CD73" s="579"/>
      <c r="CE73" s="579"/>
      <c r="CF73" s="579"/>
      <c r="CG73" s="579"/>
      <c r="CH73" s="579"/>
      <c r="CI73" s="579"/>
      <c r="CJ73" s="579"/>
      <c r="CK73" s="579"/>
      <c r="CL73" s="579"/>
      <c r="CM73" s="579"/>
      <c r="CN73" s="579"/>
      <c r="CO73" s="579"/>
      <c r="CP73" s="579"/>
      <c r="CQ73" s="579"/>
      <c r="CR73" s="579"/>
      <c r="CS73" s="579"/>
      <c r="CT73" s="579"/>
      <c r="CU73" s="579"/>
      <c r="CV73" s="579"/>
      <c r="CW73" s="579"/>
      <c r="CX73" s="579"/>
      <c r="CY73" s="579"/>
      <c r="CZ73" s="600"/>
    </row>
    <row r="74" spans="1:104" s="14" customFormat="1" ht="39.75" customHeight="1" x14ac:dyDescent="0.25">
      <c r="A74" s="590" t="s">
        <v>67</v>
      </c>
      <c r="B74" s="590"/>
      <c r="C74" s="590"/>
      <c r="D74" s="590"/>
      <c r="E74" s="590"/>
      <c r="F74" s="590"/>
      <c r="G74" s="192"/>
      <c r="H74" s="610" t="s">
        <v>339</v>
      </c>
      <c r="I74" s="610"/>
      <c r="J74" s="610"/>
      <c r="K74" s="610"/>
      <c r="L74" s="610"/>
      <c r="M74" s="610"/>
      <c r="N74" s="610"/>
      <c r="O74" s="610"/>
      <c r="P74" s="610"/>
      <c r="Q74" s="610"/>
      <c r="R74" s="610"/>
      <c r="S74" s="610"/>
      <c r="T74" s="610"/>
      <c r="U74" s="610"/>
      <c r="V74" s="610"/>
      <c r="W74" s="610"/>
      <c r="X74" s="610"/>
      <c r="Y74" s="610"/>
      <c r="Z74" s="610"/>
      <c r="AA74" s="610"/>
      <c r="AB74" s="610"/>
      <c r="AC74" s="610"/>
      <c r="AD74" s="610"/>
      <c r="AE74" s="610"/>
      <c r="AF74" s="610"/>
      <c r="AG74" s="610"/>
      <c r="AH74" s="610"/>
      <c r="AI74" s="610"/>
      <c r="AJ74" s="610"/>
      <c r="AK74" s="610"/>
      <c r="AL74" s="610"/>
      <c r="AM74" s="610"/>
      <c r="AN74" s="610"/>
      <c r="AO74" s="610"/>
      <c r="AP74" s="610"/>
      <c r="AQ74" s="610"/>
      <c r="AR74" s="610"/>
      <c r="AS74" s="610"/>
      <c r="AT74" s="610"/>
      <c r="AU74" s="610"/>
      <c r="AV74" s="610"/>
      <c r="AW74" s="610"/>
      <c r="AX74" s="610"/>
      <c r="AY74" s="610"/>
      <c r="AZ74" s="610"/>
      <c r="BA74" s="610"/>
      <c r="BB74" s="610"/>
      <c r="BC74" s="610"/>
      <c r="BD74" s="610"/>
      <c r="BE74" s="610"/>
      <c r="BF74" s="610"/>
      <c r="BG74" s="610"/>
      <c r="BH74" s="610"/>
      <c r="BI74" s="610"/>
      <c r="BJ74" s="610"/>
      <c r="BK74" s="610"/>
      <c r="BL74" s="610"/>
      <c r="BM74" s="610"/>
      <c r="BN74" s="610"/>
      <c r="BO74" s="610"/>
      <c r="BP74" s="610"/>
      <c r="BQ74" s="610"/>
      <c r="BR74" s="610"/>
      <c r="BS74" s="610"/>
      <c r="BT74" s="610"/>
      <c r="BU74" s="611"/>
      <c r="BV74" s="533"/>
      <c r="BW74" s="533"/>
      <c r="BX74" s="533"/>
      <c r="BY74" s="533"/>
      <c r="BZ74" s="533"/>
      <c r="CA74" s="533"/>
      <c r="CB74" s="533"/>
      <c r="CC74" s="533"/>
      <c r="CD74" s="533"/>
      <c r="CE74" s="533"/>
      <c r="CF74" s="533"/>
      <c r="CG74" s="533"/>
      <c r="CH74" s="533"/>
      <c r="CI74" s="533"/>
      <c r="CJ74" s="533"/>
      <c r="CK74" s="533"/>
      <c r="CL74" s="589">
        <v>600000</v>
      </c>
      <c r="CM74" s="589"/>
      <c r="CN74" s="589"/>
      <c r="CO74" s="589"/>
      <c r="CP74" s="589"/>
      <c r="CQ74" s="589"/>
      <c r="CR74" s="589"/>
      <c r="CS74" s="589"/>
      <c r="CT74" s="589"/>
      <c r="CU74" s="589"/>
      <c r="CV74" s="589"/>
      <c r="CW74" s="589"/>
      <c r="CX74" s="589"/>
      <c r="CY74" s="589"/>
      <c r="CZ74" s="589"/>
    </row>
    <row r="75" spans="1:104" s="14" customFormat="1" ht="26.25" customHeight="1" x14ac:dyDescent="0.25">
      <c r="A75" s="590"/>
      <c r="B75" s="590"/>
      <c r="C75" s="590"/>
      <c r="D75" s="590"/>
      <c r="E75" s="590"/>
      <c r="F75" s="590"/>
      <c r="G75" s="575" t="s">
        <v>260</v>
      </c>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6"/>
      <c r="AL75" s="576"/>
      <c r="AM75" s="576"/>
      <c r="AN75" s="576"/>
      <c r="AO75" s="576"/>
      <c r="AP75" s="576"/>
      <c r="AQ75" s="576"/>
      <c r="AR75" s="576"/>
      <c r="AS75" s="576"/>
      <c r="AT75" s="576"/>
      <c r="AU75" s="576"/>
      <c r="AV75" s="576"/>
      <c r="AW75" s="576"/>
      <c r="AX75" s="576"/>
      <c r="AY75" s="576"/>
      <c r="AZ75" s="576"/>
      <c r="BA75" s="576"/>
      <c r="BB75" s="576"/>
      <c r="BC75" s="576"/>
      <c r="BD75" s="576"/>
      <c r="BE75" s="576"/>
      <c r="BF75" s="576"/>
      <c r="BG75" s="576"/>
      <c r="BH75" s="576"/>
      <c r="BI75" s="576"/>
      <c r="BJ75" s="576"/>
      <c r="BK75" s="576"/>
      <c r="BL75" s="576"/>
      <c r="BM75" s="576"/>
      <c r="BN75" s="576"/>
      <c r="BO75" s="576"/>
      <c r="BP75" s="576"/>
      <c r="BQ75" s="576"/>
      <c r="BR75" s="576"/>
      <c r="BS75" s="576"/>
      <c r="BT75" s="576"/>
      <c r="BU75" s="577"/>
      <c r="BV75" s="599" t="s">
        <v>4</v>
      </c>
      <c r="BW75" s="599"/>
      <c r="BX75" s="599"/>
      <c r="BY75" s="599"/>
      <c r="BZ75" s="599"/>
      <c r="CA75" s="599"/>
      <c r="CB75" s="599"/>
      <c r="CC75" s="599"/>
      <c r="CD75" s="599"/>
      <c r="CE75" s="599"/>
      <c r="CF75" s="599"/>
      <c r="CG75" s="599"/>
      <c r="CH75" s="599"/>
      <c r="CI75" s="599"/>
      <c r="CJ75" s="599"/>
      <c r="CK75" s="599"/>
      <c r="CL75" s="591">
        <f>CL74</f>
        <v>600000</v>
      </c>
      <c r="CM75" s="591"/>
      <c r="CN75" s="591"/>
      <c r="CO75" s="591"/>
      <c r="CP75" s="591"/>
      <c r="CQ75" s="591"/>
      <c r="CR75" s="591"/>
      <c r="CS75" s="591"/>
      <c r="CT75" s="591"/>
      <c r="CU75" s="591"/>
      <c r="CV75" s="591"/>
      <c r="CW75" s="591"/>
      <c r="CX75" s="591"/>
      <c r="CY75" s="591"/>
      <c r="CZ75" s="591"/>
    </row>
    <row r="76" spans="1:104" s="14" customFormat="1" ht="57.75" customHeight="1" x14ac:dyDescent="0.25">
      <c r="A76" s="590" t="s">
        <v>68</v>
      </c>
      <c r="B76" s="590"/>
      <c r="C76" s="590"/>
      <c r="D76" s="590"/>
      <c r="E76" s="590"/>
      <c r="F76" s="590"/>
      <c r="G76" s="57"/>
      <c r="H76" s="610" t="s">
        <v>342</v>
      </c>
      <c r="I76" s="610"/>
      <c r="J76" s="610"/>
      <c r="K76" s="610"/>
      <c r="L76" s="610"/>
      <c r="M76" s="610"/>
      <c r="N76" s="610"/>
      <c r="O76" s="610"/>
      <c r="P76" s="610"/>
      <c r="Q76" s="610"/>
      <c r="R76" s="610"/>
      <c r="S76" s="610"/>
      <c r="T76" s="610"/>
      <c r="U76" s="610"/>
      <c r="V76" s="610"/>
      <c r="W76" s="610"/>
      <c r="X76" s="610"/>
      <c r="Y76" s="610"/>
      <c r="Z76" s="610"/>
      <c r="AA76" s="610"/>
      <c r="AB76" s="610"/>
      <c r="AC76" s="610"/>
      <c r="AD76" s="610"/>
      <c r="AE76" s="610"/>
      <c r="AF76" s="610"/>
      <c r="AG76" s="610"/>
      <c r="AH76" s="610"/>
      <c r="AI76" s="610"/>
      <c r="AJ76" s="610"/>
      <c r="AK76" s="610"/>
      <c r="AL76" s="610"/>
      <c r="AM76" s="610"/>
      <c r="AN76" s="610"/>
      <c r="AO76" s="610"/>
      <c r="AP76" s="610"/>
      <c r="AQ76" s="610"/>
      <c r="AR76" s="610"/>
      <c r="AS76" s="610"/>
      <c r="AT76" s="610"/>
      <c r="AU76" s="610"/>
      <c r="AV76" s="610"/>
      <c r="AW76" s="610"/>
      <c r="AX76" s="610"/>
      <c r="AY76" s="610"/>
      <c r="AZ76" s="610"/>
      <c r="BA76" s="610"/>
      <c r="BB76" s="610"/>
      <c r="BC76" s="610"/>
      <c r="BD76" s="610"/>
      <c r="BE76" s="610"/>
      <c r="BF76" s="610"/>
      <c r="BG76" s="610"/>
      <c r="BH76" s="610"/>
      <c r="BI76" s="610"/>
      <c r="BJ76" s="610"/>
      <c r="BK76" s="610"/>
      <c r="BL76" s="610"/>
      <c r="BM76" s="610"/>
      <c r="BN76" s="610"/>
      <c r="BO76" s="610"/>
      <c r="BP76" s="610"/>
      <c r="BQ76" s="610"/>
      <c r="BR76" s="610"/>
      <c r="BS76" s="610"/>
      <c r="BT76" s="610"/>
      <c r="BU76" s="611"/>
      <c r="BV76" s="533"/>
      <c r="BW76" s="533"/>
      <c r="BX76" s="533"/>
      <c r="BY76" s="533"/>
      <c r="BZ76" s="533"/>
      <c r="CA76" s="533"/>
      <c r="CB76" s="533"/>
      <c r="CC76" s="533"/>
      <c r="CD76" s="533"/>
      <c r="CE76" s="533"/>
      <c r="CF76" s="533"/>
      <c r="CG76" s="533"/>
      <c r="CH76" s="533"/>
      <c r="CI76" s="533"/>
      <c r="CJ76" s="533"/>
      <c r="CK76" s="533"/>
      <c r="CL76" s="533">
        <v>0</v>
      </c>
      <c r="CM76" s="533"/>
      <c r="CN76" s="533"/>
      <c r="CO76" s="533"/>
      <c r="CP76" s="533"/>
      <c r="CQ76" s="533"/>
      <c r="CR76" s="533"/>
      <c r="CS76" s="533"/>
      <c r="CT76" s="533"/>
      <c r="CU76" s="533"/>
      <c r="CV76" s="533"/>
      <c r="CW76" s="533"/>
      <c r="CX76" s="533"/>
      <c r="CY76" s="533"/>
      <c r="CZ76" s="533"/>
    </row>
    <row r="77" spans="1:104" s="14" customFormat="1" ht="13.5" customHeight="1" x14ac:dyDescent="0.25">
      <c r="A77" s="590"/>
      <c r="B77" s="590"/>
      <c r="C77" s="590"/>
      <c r="D77" s="590"/>
      <c r="E77" s="590"/>
      <c r="F77" s="590"/>
      <c r="G77" s="575" t="s">
        <v>638</v>
      </c>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576"/>
      <c r="AN77" s="576"/>
      <c r="AO77" s="576"/>
      <c r="AP77" s="576"/>
      <c r="AQ77" s="576"/>
      <c r="AR77" s="576"/>
      <c r="AS77" s="576"/>
      <c r="AT77" s="576"/>
      <c r="AU77" s="576"/>
      <c r="AV77" s="576"/>
      <c r="AW77" s="576"/>
      <c r="AX77" s="576"/>
      <c r="AY77" s="576"/>
      <c r="AZ77" s="576"/>
      <c r="BA77" s="576"/>
      <c r="BB77" s="576"/>
      <c r="BC77" s="576"/>
      <c r="BD77" s="576"/>
      <c r="BE77" s="576"/>
      <c r="BF77" s="576"/>
      <c r="BG77" s="576"/>
      <c r="BH77" s="576"/>
      <c r="BI77" s="576"/>
      <c r="BJ77" s="576"/>
      <c r="BK77" s="576"/>
      <c r="BL77" s="576"/>
      <c r="BM77" s="576"/>
      <c r="BN77" s="576"/>
      <c r="BO77" s="576"/>
      <c r="BP77" s="576"/>
      <c r="BQ77" s="576"/>
      <c r="BR77" s="576"/>
      <c r="BS77" s="576"/>
      <c r="BT77" s="576"/>
      <c r="BU77" s="577"/>
      <c r="BV77" s="599" t="s">
        <v>4</v>
      </c>
      <c r="BW77" s="599"/>
      <c r="BX77" s="599"/>
      <c r="BY77" s="599"/>
      <c r="BZ77" s="599"/>
      <c r="CA77" s="599"/>
      <c r="CB77" s="599"/>
      <c r="CC77" s="599"/>
      <c r="CD77" s="599"/>
      <c r="CE77" s="599"/>
      <c r="CF77" s="599"/>
      <c r="CG77" s="599"/>
      <c r="CH77" s="599"/>
      <c r="CI77" s="599"/>
      <c r="CJ77" s="599"/>
      <c r="CK77" s="599"/>
      <c r="CL77" s="591">
        <f>CL72+CL75</f>
        <v>24199738.170000002</v>
      </c>
      <c r="CM77" s="591"/>
      <c r="CN77" s="591"/>
      <c r="CO77" s="591"/>
      <c r="CP77" s="591"/>
      <c r="CQ77" s="591"/>
      <c r="CR77" s="591"/>
      <c r="CS77" s="591"/>
      <c r="CT77" s="591"/>
      <c r="CU77" s="591"/>
      <c r="CV77" s="591"/>
      <c r="CW77" s="591"/>
      <c r="CX77" s="591"/>
      <c r="CY77" s="591"/>
      <c r="CZ77" s="591"/>
    </row>
    <row r="78" spans="1:104" s="14" customFormat="1" ht="13.5" customHeight="1" x14ac:dyDescent="0.25">
      <c r="A78" s="22"/>
      <c r="B78" s="22"/>
      <c r="C78" s="22"/>
      <c r="D78" s="22"/>
      <c r="E78" s="22"/>
      <c r="F78" s="22"/>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89"/>
      <c r="AK78" s="189"/>
      <c r="AL78" s="189"/>
      <c r="AM78" s="189"/>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89"/>
      <c r="BQ78" s="189"/>
      <c r="BR78" s="189"/>
      <c r="BS78" s="189"/>
      <c r="BT78" s="189"/>
      <c r="BU78" s="1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row>
    <row r="79" spans="1:104" s="52" customFormat="1" x14ac:dyDescent="0.25">
      <c r="A79" s="545" t="s">
        <v>240</v>
      </c>
      <c r="B79" s="545"/>
      <c r="C79" s="545"/>
      <c r="D79" s="545"/>
      <c r="E79" s="545"/>
      <c r="F79" s="545"/>
      <c r="G79" s="545"/>
      <c r="H79" s="545"/>
      <c r="I79" s="545"/>
      <c r="J79" s="545"/>
      <c r="K79" s="545"/>
      <c r="L79" s="545"/>
      <c r="M79" s="545"/>
      <c r="N79" s="545"/>
      <c r="O79" s="545"/>
      <c r="P79" s="545"/>
      <c r="Q79" s="545"/>
      <c r="R79" s="545"/>
      <c r="S79" s="545"/>
      <c r="T79" s="545"/>
      <c r="U79" s="545"/>
      <c r="V79" s="545"/>
      <c r="W79" s="545"/>
      <c r="X79" s="545"/>
      <c r="Y79" s="545"/>
      <c r="Z79" s="545"/>
      <c r="AA79" s="545"/>
      <c r="AB79" s="545"/>
      <c r="AC79" s="545"/>
      <c r="AD79" s="545"/>
      <c r="AE79" s="545"/>
      <c r="AF79" s="545"/>
      <c r="AG79" s="545"/>
      <c r="AH79" s="545"/>
      <c r="AI79" s="545"/>
      <c r="AJ79" s="545"/>
      <c r="AK79" s="545"/>
      <c r="AL79" s="545"/>
      <c r="AM79" s="545"/>
      <c r="AN79" s="545"/>
      <c r="AO79" s="545"/>
      <c r="AP79" s="545"/>
      <c r="AQ79" s="545"/>
      <c r="AR79" s="545"/>
      <c r="AS79" s="545"/>
      <c r="AT79" s="545"/>
      <c r="AU79" s="545"/>
      <c r="AV79" s="545"/>
      <c r="AW79" s="545"/>
      <c r="AX79" s="545"/>
      <c r="AY79" s="545"/>
      <c r="AZ79" s="545"/>
      <c r="BA79" s="545"/>
      <c r="BB79" s="545"/>
      <c r="BC79" s="545"/>
      <c r="BD79" s="545"/>
      <c r="BE79" s="545"/>
      <c r="BF79" s="545"/>
      <c r="BG79" s="545"/>
      <c r="BH79" s="545"/>
      <c r="BI79" s="545"/>
      <c r="BJ79" s="545"/>
      <c r="BK79" s="545"/>
      <c r="BL79" s="545"/>
      <c r="BM79" s="545"/>
      <c r="BN79" s="545"/>
      <c r="BO79" s="545"/>
      <c r="BP79" s="545"/>
      <c r="BQ79" s="545"/>
      <c r="BR79" s="545"/>
      <c r="BS79" s="545"/>
      <c r="BT79" s="545"/>
      <c r="BU79" s="545"/>
      <c r="BV79" s="545"/>
      <c r="BW79" s="545"/>
      <c r="BX79" s="545"/>
      <c r="BY79" s="545"/>
      <c r="BZ79" s="545"/>
      <c r="CA79" s="545"/>
      <c r="CB79" s="545"/>
      <c r="CC79" s="545"/>
      <c r="CD79" s="545"/>
      <c r="CE79" s="545"/>
      <c r="CF79" s="545"/>
      <c r="CG79" s="545"/>
      <c r="CH79" s="545"/>
      <c r="CI79" s="545"/>
      <c r="CJ79" s="545"/>
      <c r="CK79" s="545"/>
      <c r="CL79" s="545"/>
      <c r="CM79" s="545"/>
      <c r="CN79" s="545"/>
      <c r="CO79" s="545"/>
      <c r="CP79" s="545"/>
      <c r="CQ79" s="545"/>
      <c r="CR79" s="545"/>
      <c r="CS79" s="545"/>
      <c r="CT79" s="545"/>
      <c r="CU79" s="545"/>
      <c r="CV79" s="545"/>
      <c r="CW79" s="545"/>
      <c r="CX79" s="545"/>
      <c r="CY79" s="545"/>
      <c r="CZ79" s="545"/>
    </row>
    <row r="80" spans="1:104" s="52" customFormat="1"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row>
    <row r="81" spans="1:104" s="52" customFormat="1" ht="29.25" customHeight="1" x14ac:dyDescent="0.25">
      <c r="A81" s="486" t="s">
        <v>256</v>
      </c>
      <c r="B81" s="486"/>
      <c r="C81" s="486"/>
      <c r="D81" s="486"/>
      <c r="E81" s="486"/>
      <c r="F81" s="486"/>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486"/>
      <c r="AK81" s="486"/>
      <c r="AL81" s="486"/>
      <c r="AM81" s="486"/>
      <c r="AN81" s="486"/>
      <c r="AO81" s="486"/>
      <c r="AP81" s="486"/>
      <c r="AQ81" s="486"/>
      <c r="AR81" s="486"/>
      <c r="AS81" s="486"/>
      <c r="AT81" s="486"/>
      <c r="AU81" s="486"/>
      <c r="AV81" s="486"/>
      <c r="AW81" s="486"/>
      <c r="AX81" s="486"/>
      <c r="AY81" s="486"/>
      <c r="AZ81" s="486"/>
      <c r="BA81" s="486"/>
      <c r="BB81" s="486"/>
      <c r="BC81" s="486"/>
      <c r="BD81" s="486"/>
      <c r="BE81" s="486"/>
      <c r="BF81" s="486"/>
      <c r="BG81" s="486"/>
      <c r="BH81" s="486"/>
      <c r="BI81" s="486"/>
      <c r="BJ81" s="486"/>
      <c r="BK81" s="486"/>
      <c r="BL81" s="486"/>
      <c r="BM81" s="486"/>
      <c r="BN81" s="486"/>
      <c r="BO81" s="486"/>
      <c r="BP81" s="486"/>
      <c r="BQ81" s="486"/>
      <c r="BR81" s="486"/>
      <c r="BS81" s="486"/>
      <c r="BT81" s="486"/>
      <c r="BU81" s="486"/>
      <c r="BV81" s="486"/>
      <c r="BW81" s="486"/>
      <c r="BX81" s="486"/>
      <c r="BY81" s="486"/>
      <c r="BZ81" s="486"/>
      <c r="CA81" s="486"/>
      <c r="CB81" s="486"/>
      <c r="CC81" s="486"/>
      <c r="CD81" s="486"/>
      <c r="CE81" s="486"/>
      <c r="CF81" s="486"/>
      <c r="CG81" s="486"/>
      <c r="CH81" s="486"/>
      <c r="CI81" s="486"/>
      <c r="CJ81" s="486"/>
      <c r="CK81" s="486"/>
      <c r="CL81" s="486"/>
      <c r="CM81" s="486"/>
      <c r="CN81" s="486"/>
      <c r="CO81" s="486"/>
      <c r="CP81" s="486"/>
      <c r="CQ81" s="486"/>
      <c r="CR81" s="486"/>
      <c r="CS81" s="486"/>
      <c r="CT81" s="486"/>
      <c r="CU81" s="486"/>
      <c r="CV81" s="486"/>
      <c r="CW81" s="486"/>
      <c r="CX81" s="486"/>
      <c r="CY81" s="486"/>
      <c r="CZ81" s="486"/>
    </row>
    <row r="82" spans="1:104" ht="11.25" customHeight="1" x14ac:dyDescent="0.25"/>
    <row r="83" spans="1:104" s="52" customFormat="1" x14ac:dyDescent="0.25">
      <c r="A83" s="52" t="s">
        <v>43</v>
      </c>
      <c r="W83" s="548" t="s">
        <v>668</v>
      </c>
      <c r="X83" s="548"/>
      <c r="Y83" s="548"/>
      <c r="Z83" s="548"/>
      <c r="AA83" s="548"/>
      <c r="AB83" s="548"/>
      <c r="AC83" s="548"/>
      <c r="AD83" s="548"/>
      <c r="AE83" s="548"/>
      <c r="AF83" s="548"/>
      <c r="AG83" s="548"/>
      <c r="AH83" s="548"/>
      <c r="AI83" s="548"/>
      <c r="AJ83" s="548"/>
      <c r="AK83" s="548"/>
      <c r="AL83" s="548"/>
      <c r="AM83" s="548"/>
      <c r="AN83" s="548"/>
      <c r="AO83" s="548"/>
      <c r="AP83" s="548"/>
      <c r="AQ83" s="548"/>
      <c r="AR83" s="548"/>
      <c r="AS83" s="548"/>
      <c r="AT83" s="548"/>
      <c r="AU83" s="548"/>
      <c r="AV83" s="548"/>
      <c r="AW83" s="548"/>
      <c r="AX83" s="548"/>
      <c r="AY83" s="548"/>
      <c r="AZ83" s="548"/>
      <c r="BA83" s="548"/>
      <c r="BB83" s="548"/>
      <c r="BC83" s="548"/>
      <c r="BD83" s="548"/>
      <c r="BE83" s="548"/>
      <c r="BF83" s="548"/>
      <c r="BG83" s="548"/>
      <c r="BH83" s="548"/>
      <c r="BI83" s="548"/>
      <c r="BJ83" s="548"/>
      <c r="BK83" s="548"/>
      <c r="BL83" s="548"/>
      <c r="BM83" s="548"/>
      <c r="BN83" s="548"/>
      <c r="BO83" s="548"/>
      <c r="BP83" s="548"/>
      <c r="BQ83" s="548"/>
      <c r="BR83" s="548"/>
      <c r="BS83" s="548"/>
      <c r="BT83" s="548"/>
      <c r="BU83" s="548"/>
      <c r="BV83" s="548"/>
      <c r="BW83" s="548"/>
      <c r="BX83" s="548"/>
      <c r="BY83" s="548"/>
      <c r="BZ83" s="548"/>
      <c r="CA83" s="548"/>
      <c r="CB83" s="548"/>
      <c r="CC83" s="548"/>
      <c r="CD83" s="548"/>
      <c r="CE83" s="548"/>
      <c r="CF83" s="548"/>
      <c r="CG83" s="548"/>
      <c r="CH83" s="548"/>
      <c r="CI83" s="548"/>
      <c r="CJ83" s="548"/>
      <c r="CK83" s="548"/>
      <c r="CL83" s="548"/>
      <c r="CM83" s="548"/>
      <c r="CN83" s="548"/>
      <c r="CO83" s="548"/>
      <c r="CP83" s="548"/>
      <c r="CQ83" s="548"/>
      <c r="CR83" s="548"/>
      <c r="CS83" s="548"/>
      <c r="CT83" s="548"/>
      <c r="CU83" s="548"/>
      <c r="CV83" s="548"/>
      <c r="CW83" s="548"/>
      <c r="CX83" s="548"/>
      <c r="CY83" s="548"/>
      <c r="CZ83" s="548"/>
    </row>
    <row r="84" spans="1:104" ht="10.5" customHeight="1" x14ac:dyDescent="0.25"/>
    <row r="85" spans="1:104" s="54" customFormat="1" ht="45" customHeight="1" x14ac:dyDescent="0.3">
      <c r="A85" s="470" t="s">
        <v>45</v>
      </c>
      <c r="B85" s="471"/>
      <c r="C85" s="471"/>
      <c r="D85" s="471"/>
      <c r="E85" s="471"/>
      <c r="F85" s="471"/>
      <c r="G85" s="472"/>
      <c r="H85" s="470" t="s">
        <v>0</v>
      </c>
      <c r="I85" s="471"/>
      <c r="J85" s="471"/>
      <c r="K85" s="471"/>
      <c r="L85" s="471"/>
      <c r="M85" s="471"/>
      <c r="N85" s="471"/>
      <c r="O85" s="471"/>
      <c r="P85" s="471"/>
      <c r="Q85" s="471"/>
      <c r="R85" s="471"/>
      <c r="S85" s="471"/>
      <c r="T85" s="471"/>
      <c r="U85" s="471"/>
      <c r="V85" s="471"/>
      <c r="W85" s="471"/>
      <c r="X85" s="471"/>
      <c r="Y85" s="471"/>
      <c r="Z85" s="471"/>
      <c r="AA85" s="471"/>
      <c r="AB85" s="471"/>
      <c r="AC85" s="471"/>
      <c r="AD85" s="471"/>
      <c r="AE85" s="471"/>
      <c r="AF85" s="471"/>
      <c r="AG85" s="471"/>
      <c r="AH85" s="471"/>
      <c r="AI85" s="471"/>
      <c r="AJ85" s="471"/>
      <c r="AK85" s="471"/>
      <c r="AL85" s="471"/>
      <c r="AM85" s="471"/>
      <c r="AN85" s="471"/>
      <c r="AO85" s="471"/>
      <c r="AP85" s="471"/>
      <c r="AQ85" s="471"/>
      <c r="AR85" s="471"/>
      <c r="AS85" s="471"/>
      <c r="AT85" s="471"/>
      <c r="AU85" s="471"/>
      <c r="AV85" s="471"/>
      <c r="AW85" s="471"/>
      <c r="AX85" s="471"/>
      <c r="AY85" s="471"/>
      <c r="AZ85" s="471"/>
      <c r="BA85" s="471"/>
      <c r="BB85" s="472"/>
      <c r="BC85" s="558" t="s">
        <v>69</v>
      </c>
      <c r="BD85" s="558"/>
      <c r="BE85" s="558"/>
      <c r="BF85" s="558"/>
      <c r="BG85" s="558"/>
      <c r="BH85" s="558"/>
      <c r="BI85" s="558"/>
      <c r="BJ85" s="558"/>
      <c r="BK85" s="558"/>
      <c r="BL85" s="558"/>
      <c r="BM85" s="558"/>
      <c r="BN85" s="558"/>
      <c r="BO85" s="558"/>
      <c r="BP85" s="558"/>
      <c r="BQ85" s="558"/>
      <c r="BR85" s="558"/>
      <c r="BS85" s="558" t="s">
        <v>70</v>
      </c>
      <c r="BT85" s="558"/>
      <c r="BU85" s="558"/>
      <c r="BV85" s="558"/>
      <c r="BW85" s="558"/>
      <c r="BX85" s="558"/>
      <c r="BY85" s="558"/>
      <c r="BZ85" s="558"/>
      <c r="CA85" s="558"/>
      <c r="CB85" s="558"/>
      <c r="CC85" s="558"/>
      <c r="CD85" s="558"/>
      <c r="CE85" s="558"/>
      <c r="CF85" s="558"/>
      <c r="CG85" s="558"/>
      <c r="CH85" s="558"/>
      <c r="CI85" s="558" t="s">
        <v>71</v>
      </c>
      <c r="CJ85" s="558"/>
      <c r="CK85" s="558"/>
      <c r="CL85" s="558"/>
      <c r="CM85" s="558"/>
      <c r="CN85" s="558"/>
      <c r="CO85" s="558"/>
      <c r="CP85" s="558"/>
      <c r="CQ85" s="558"/>
      <c r="CR85" s="558"/>
      <c r="CS85" s="558"/>
      <c r="CT85" s="558"/>
      <c r="CU85" s="558"/>
      <c r="CV85" s="558"/>
      <c r="CW85" s="558"/>
      <c r="CX85" s="558"/>
      <c r="CY85" s="558"/>
      <c r="CZ85" s="558"/>
    </row>
    <row r="86" spans="1:104" s="12" customFormat="1" ht="13.2" x14ac:dyDescent="0.3">
      <c r="A86" s="568">
        <v>1</v>
      </c>
      <c r="B86" s="568"/>
      <c r="C86" s="568"/>
      <c r="D86" s="568"/>
      <c r="E86" s="568"/>
      <c r="F86" s="568"/>
      <c r="G86" s="568"/>
      <c r="H86" s="568">
        <v>2</v>
      </c>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568"/>
      <c r="AH86" s="568"/>
      <c r="AI86" s="568"/>
      <c r="AJ86" s="568"/>
      <c r="AK86" s="568"/>
      <c r="AL86" s="568"/>
      <c r="AM86" s="568"/>
      <c r="AN86" s="568"/>
      <c r="AO86" s="568"/>
      <c r="AP86" s="568"/>
      <c r="AQ86" s="568"/>
      <c r="AR86" s="568"/>
      <c r="AS86" s="568"/>
      <c r="AT86" s="568"/>
      <c r="AU86" s="568"/>
      <c r="AV86" s="568"/>
      <c r="AW86" s="568"/>
      <c r="AX86" s="568"/>
      <c r="AY86" s="568"/>
      <c r="AZ86" s="568"/>
      <c r="BA86" s="568"/>
      <c r="BB86" s="568"/>
      <c r="BC86" s="568">
        <v>3</v>
      </c>
      <c r="BD86" s="568"/>
      <c r="BE86" s="568"/>
      <c r="BF86" s="568"/>
      <c r="BG86" s="568"/>
      <c r="BH86" s="568"/>
      <c r="BI86" s="568"/>
      <c r="BJ86" s="568"/>
      <c r="BK86" s="568"/>
      <c r="BL86" s="568"/>
      <c r="BM86" s="568"/>
      <c r="BN86" s="568"/>
      <c r="BO86" s="568"/>
      <c r="BP86" s="568"/>
      <c r="BQ86" s="568"/>
      <c r="BR86" s="568"/>
      <c r="BS86" s="568">
        <v>4</v>
      </c>
      <c r="BT86" s="568"/>
      <c r="BU86" s="568"/>
      <c r="BV86" s="568"/>
      <c r="BW86" s="568"/>
      <c r="BX86" s="568"/>
      <c r="BY86" s="568"/>
      <c r="BZ86" s="568"/>
      <c r="CA86" s="568"/>
      <c r="CB86" s="568"/>
      <c r="CC86" s="568"/>
      <c r="CD86" s="568"/>
      <c r="CE86" s="568"/>
      <c r="CF86" s="568"/>
      <c r="CG86" s="568"/>
      <c r="CH86" s="568"/>
      <c r="CI86" s="568">
        <v>5</v>
      </c>
      <c r="CJ86" s="568"/>
      <c r="CK86" s="568"/>
      <c r="CL86" s="568"/>
      <c r="CM86" s="568"/>
      <c r="CN86" s="568"/>
      <c r="CO86" s="568"/>
      <c r="CP86" s="568"/>
      <c r="CQ86" s="568"/>
      <c r="CR86" s="568"/>
      <c r="CS86" s="568"/>
      <c r="CT86" s="568"/>
      <c r="CU86" s="568"/>
      <c r="CV86" s="568"/>
      <c r="CW86" s="568"/>
      <c r="CX86" s="568"/>
      <c r="CY86" s="568"/>
      <c r="CZ86" s="568"/>
    </row>
    <row r="87" spans="1:104" s="13" customFormat="1" ht="15" customHeight="1" x14ac:dyDescent="0.3">
      <c r="A87" s="578" t="s">
        <v>635</v>
      </c>
      <c r="B87" s="579"/>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79"/>
      <c r="AL87" s="579"/>
      <c r="AM87" s="579"/>
      <c r="AN87" s="579"/>
      <c r="AO87" s="579"/>
      <c r="AP87" s="579"/>
      <c r="AQ87" s="579"/>
      <c r="AR87" s="579"/>
      <c r="AS87" s="579"/>
      <c r="AT87" s="579"/>
      <c r="AU87" s="579"/>
      <c r="AV87" s="579"/>
      <c r="AW87" s="579"/>
      <c r="AX87" s="579"/>
      <c r="AY87" s="579"/>
      <c r="AZ87" s="579"/>
      <c r="BA87" s="579"/>
      <c r="BB87" s="579"/>
      <c r="BC87" s="579"/>
      <c r="BD87" s="579"/>
      <c r="BE87" s="579"/>
      <c r="BF87" s="579"/>
      <c r="BG87" s="579"/>
      <c r="BH87" s="579"/>
      <c r="BI87" s="579"/>
      <c r="BJ87" s="579"/>
      <c r="BK87" s="579"/>
      <c r="BL87" s="579"/>
      <c r="BM87" s="579"/>
      <c r="BN87" s="579"/>
      <c r="BO87" s="579"/>
      <c r="BP87" s="579"/>
      <c r="BQ87" s="579"/>
      <c r="BR87" s="579"/>
      <c r="BS87" s="579"/>
      <c r="BT87" s="579"/>
      <c r="BU87" s="579"/>
      <c r="BV87" s="579"/>
      <c r="BW87" s="579"/>
      <c r="BX87" s="579"/>
      <c r="BY87" s="579"/>
      <c r="BZ87" s="579"/>
      <c r="CA87" s="579"/>
      <c r="CB87" s="579"/>
      <c r="CC87" s="579"/>
      <c r="CD87" s="579"/>
      <c r="CE87" s="579"/>
      <c r="CF87" s="579"/>
      <c r="CG87" s="579"/>
      <c r="CH87" s="579"/>
      <c r="CI87" s="579"/>
      <c r="CJ87" s="579"/>
      <c r="CK87" s="579"/>
      <c r="CL87" s="579"/>
      <c r="CM87" s="579"/>
      <c r="CN87" s="579"/>
      <c r="CO87" s="579"/>
      <c r="CP87" s="579"/>
      <c r="CQ87" s="579"/>
      <c r="CR87" s="579"/>
      <c r="CS87" s="579"/>
      <c r="CT87" s="579"/>
      <c r="CU87" s="579"/>
      <c r="CV87" s="579"/>
      <c r="CW87" s="579"/>
      <c r="CX87" s="579"/>
      <c r="CY87" s="579"/>
      <c r="CZ87" s="579"/>
    </row>
    <row r="88" spans="1:104" s="13" customFormat="1" ht="15" customHeight="1" x14ac:dyDescent="0.3">
      <c r="A88" s="539" t="s">
        <v>63</v>
      </c>
      <c r="B88" s="540"/>
      <c r="C88" s="540"/>
      <c r="D88" s="540"/>
      <c r="E88" s="540"/>
      <c r="F88" s="540"/>
      <c r="G88" s="541"/>
      <c r="H88" s="580" t="s">
        <v>474</v>
      </c>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1"/>
      <c r="AL88" s="581"/>
      <c r="AM88" s="581"/>
      <c r="AN88" s="581"/>
      <c r="AO88" s="581"/>
      <c r="AP88" s="581"/>
      <c r="AQ88" s="581"/>
      <c r="AR88" s="581"/>
      <c r="AS88" s="581"/>
      <c r="AT88" s="581"/>
      <c r="AU88" s="581"/>
      <c r="AV88" s="581"/>
      <c r="AW88" s="581"/>
      <c r="AX88" s="581"/>
      <c r="AY88" s="581"/>
      <c r="AZ88" s="581"/>
      <c r="BA88" s="581"/>
      <c r="BB88" s="582"/>
      <c r="BC88" s="530"/>
      <c r="BD88" s="531"/>
      <c r="BE88" s="531"/>
      <c r="BF88" s="531"/>
      <c r="BG88" s="531"/>
      <c r="BH88" s="531"/>
      <c r="BI88" s="531"/>
      <c r="BJ88" s="531"/>
      <c r="BK88" s="531"/>
      <c r="BL88" s="531"/>
      <c r="BM88" s="531"/>
      <c r="BN88" s="531"/>
      <c r="BO88" s="531"/>
      <c r="BP88" s="531"/>
      <c r="BQ88" s="531"/>
      <c r="BR88" s="532"/>
      <c r="BS88" s="530"/>
      <c r="BT88" s="531"/>
      <c r="BU88" s="531"/>
      <c r="BV88" s="531"/>
      <c r="BW88" s="531"/>
      <c r="BX88" s="531"/>
      <c r="BY88" s="531"/>
      <c r="BZ88" s="531"/>
      <c r="CA88" s="531"/>
      <c r="CB88" s="531"/>
      <c r="CC88" s="531"/>
      <c r="CD88" s="531"/>
      <c r="CE88" s="531"/>
      <c r="CF88" s="531"/>
      <c r="CG88" s="531"/>
      <c r="CH88" s="532"/>
      <c r="CI88" s="583">
        <v>0</v>
      </c>
      <c r="CJ88" s="584"/>
      <c r="CK88" s="584"/>
      <c r="CL88" s="584"/>
      <c r="CM88" s="584"/>
      <c r="CN88" s="584"/>
      <c r="CO88" s="584"/>
      <c r="CP88" s="584"/>
      <c r="CQ88" s="584"/>
      <c r="CR88" s="584"/>
      <c r="CS88" s="584"/>
      <c r="CT88" s="584"/>
      <c r="CU88" s="584"/>
      <c r="CV88" s="584"/>
      <c r="CW88" s="584"/>
      <c r="CX88" s="584"/>
      <c r="CY88" s="584"/>
      <c r="CZ88" s="585"/>
    </row>
    <row r="89" spans="1:104" s="13" customFormat="1" ht="15" customHeight="1" x14ac:dyDescent="0.3">
      <c r="A89" s="562" t="s">
        <v>260</v>
      </c>
      <c r="B89" s="563"/>
      <c r="C89" s="563"/>
      <c r="D89" s="563"/>
      <c r="E89" s="563"/>
      <c r="F89" s="563"/>
      <c r="G89" s="563"/>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3"/>
      <c r="AL89" s="563"/>
      <c r="AM89" s="563"/>
      <c r="AN89" s="563"/>
      <c r="AO89" s="563"/>
      <c r="AP89" s="563"/>
      <c r="AQ89" s="563"/>
      <c r="AR89" s="563"/>
      <c r="AS89" s="563"/>
      <c r="AT89" s="563"/>
      <c r="AU89" s="563"/>
      <c r="AV89" s="563"/>
      <c r="AW89" s="563"/>
      <c r="AX89" s="563"/>
      <c r="AY89" s="563"/>
      <c r="AZ89" s="563"/>
      <c r="BA89" s="563"/>
      <c r="BB89" s="564"/>
      <c r="BC89" s="530" t="s">
        <v>4</v>
      </c>
      <c r="BD89" s="531"/>
      <c r="BE89" s="531"/>
      <c r="BF89" s="531"/>
      <c r="BG89" s="531"/>
      <c r="BH89" s="531"/>
      <c r="BI89" s="531"/>
      <c r="BJ89" s="531"/>
      <c r="BK89" s="531"/>
      <c r="BL89" s="531"/>
      <c r="BM89" s="531"/>
      <c r="BN89" s="531"/>
      <c r="BO89" s="531"/>
      <c r="BP89" s="531"/>
      <c r="BQ89" s="531"/>
      <c r="BR89" s="532"/>
      <c r="BS89" s="530" t="s">
        <v>4</v>
      </c>
      <c r="BT89" s="531"/>
      <c r="BU89" s="531"/>
      <c r="BV89" s="531"/>
      <c r="BW89" s="531"/>
      <c r="BX89" s="531"/>
      <c r="BY89" s="531"/>
      <c r="BZ89" s="531"/>
      <c r="CA89" s="531"/>
      <c r="CB89" s="531"/>
      <c r="CC89" s="531"/>
      <c r="CD89" s="531"/>
      <c r="CE89" s="531"/>
      <c r="CF89" s="531"/>
      <c r="CG89" s="531"/>
      <c r="CH89" s="532"/>
      <c r="CI89" s="586">
        <f>CI88</f>
        <v>0</v>
      </c>
      <c r="CJ89" s="587"/>
      <c r="CK89" s="587"/>
      <c r="CL89" s="587"/>
      <c r="CM89" s="587"/>
      <c r="CN89" s="587"/>
      <c r="CO89" s="587"/>
      <c r="CP89" s="587"/>
      <c r="CQ89" s="587"/>
      <c r="CR89" s="587"/>
      <c r="CS89" s="587"/>
      <c r="CT89" s="587"/>
      <c r="CU89" s="587"/>
      <c r="CV89" s="587"/>
      <c r="CW89" s="587"/>
      <c r="CX89" s="587"/>
      <c r="CY89" s="587"/>
      <c r="CZ89" s="588"/>
    </row>
    <row r="90" spans="1:104" s="13" customFormat="1" ht="15" customHeight="1" x14ac:dyDescent="0.3">
      <c r="A90" s="578" t="s">
        <v>636</v>
      </c>
      <c r="B90" s="579"/>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79"/>
      <c r="AL90" s="579"/>
      <c r="AM90" s="579"/>
      <c r="AN90" s="579"/>
      <c r="AO90" s="579"/>
      <c r="AP90" s="579"/>
      <c r="AQ90" s="579"/>
      <c r="AR90" s="579"/>
      <c r="AS90" s="579"/>
      <c r="AT90" s="579"/>
      <c r="AU90" s="579"/>
      <c r="AV90" s="579"/>
      <c r="AW90" s="579"/>
      <c r="AX90" s="579"/>
      <c r="AY90" s="579"/>
      <c r="AZ90" s="579"/>
      <c r="BA90" s="579"/>
      <c r="BB90" s="579"/>
      <c r="BC90" s="579"/>
      <c r="BD90" s="579"/>
      <c r="BE90" s="579"/>
      <c r="BF90" s="579"/>
      <c r="BG90" s="579"/>
      <c r="BH90" s="579"/>
      <c r="BI90" s="579"/>
      <c r="BJ90" s="579"/>
      <c r="BK90" s="579"/>
      <c r="BL90" s="579"/>
      <c r="BM90" s="579"/>
      <c r="BN90" s="579"/>
      <c r="BO90" s="579"/>
      <c r="BP90" s="579"/>
      <c r="BQ90" s="579"/>
      <c r="BR90" s="579"/>
      <c r="BS90" s="579"/>
      <c r="BT90" s="579"/>
      <c r="BU90" s="579"/>
      <c r="BV90" s="579"/>
      <c r="BW90" s="579"/>
      <c r="BX90" s="579"/>
      <c r="BY90" s="579"/>
      <c r="BZ90" s="579"/>
      <c r="CA90" s="579"/>
      <c r="CB90" s="579"/>
      <c r="CC90" s="579"/>
      <c r="CD90" s="579"/>
      <c r="CE90" s="579"/>
      <c r="CF90" s="579"/>
      <c r="CG90" s="579"/>
      <c r="CH90" s="579"/>
      <c r="CI90" s="579"/>
      <c r="CJ90" s="579"/>
      <c r="CK90" s="579"/>
      <c r="CL90" s="579"/>
      <c r="CM90" s="579"/>
      <c r="CN90" s="579"/>
      <c r="CO90" s="579"/>
      <c r="CP90" s="579"/>
      <c r="CQ90" s="579"/>
      <c r="CR90" s="579"/>
      <c r="CS90" s="579"/>
      <c r="CT90" s="579"/>
      <c r="CU90" s="579"/>
      <c r="CV90" s="579"/>
      <c r="CW90" s="579"/>
      <c r="CX90" s="579"/>
      <c r="CY90" s="579"/>
      <c r="CZ90" s="579"/>
    </row>
    <row r="91" spans="1:104" s="13" customFormat="1" ht="27.75" customHeight="1" x14ac:dyDescent="0.3">
      <c r="A91" s="539" t="s">
        <v>63</v>
      </c>
      <c r="B91" s="540"/>
      <c r="C91" s="540"/>
      <c r="D91" s="540"/>
      <c r="E91" s="540"/>
      <c r="F91" s="540"/>
      <c r="G91" s="541"/>
      <c r="H91" s="580" t="s">
        <v>670</v>
      </c>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581"/>
      <c r="AL91" s="581"/>
      <c r="AM91" s="581"/>
      <c r="AN91" s="581"/>
      <c r="AO91" s="581"/>
      <c r="AP91" s="581"/>
      <c r="AQ91" s="581"/>
      <c r="AR91" s="581"/>
      <c r="AS91" s="581"/>
      <c r="AT91" s="581"/>
      <c r="AU91" s="581"/>
      <c r="AV91" s="581"/>
      <c r="AW91" s="581"/>
      <c r="AX91" s="581"/>
      <c r="AY91" s="581"/>
      <c r="AZ91" s="581"/>
      <c r="BA91" s="581"/>
      <c r="BB91" s="582"/>
      <c r="BC91" s="530"/>
      <c r="BD91" s="531"/>
      <c r="BE91" s="531"/>
      <c r="BF91" s="531"/>
      <c r="BG91" s="531"/>
      <c r="BH91" s="531"/>
      <c r="BI91" s="531"/>
      <c r="BJ91" s="531"/>
      <c r="BK91" s="531"/>
      <c r="BL91" s="531"/>
      <c r="BM91" s="531"/>
      <c r="BN91" s="531"/>
      <c r="BO91" s="531"/>
      <c r="BP91" s="531"/>
      <c r="BQ91" s="531"/>
      <c r="BR91" s="532"/>
      <c r="BS91" s="530"/>
      <c r="BT91" s="531"/>
      <c r="BU91" s="531"/>
      <c r="BV91" s="531"/>
      <c r="BW91" s="531"/>
      <c r="BX91" s="531"/>
      <c r="BY91" s="531"/>
      <c r="BZ91" s="531"/>
      <c r="CA91" s="531"/>
      <c r="CB91" s="531"/>
      <c r="CC91" s="531"/>
      <c r="CD91" s="531"/>
      <c r="CE91" s="531"/>
      <c r="CF91" s="531"/>
      <c r="CG91" s="531"/>
      <c r="CH91" s="532"/>
      <c r="CI91" s="583">
        <v>10000</v>
      </c>
      <c r="CJ91" s="584"/>
      <c r="CK91" s="584"/>
      <c r="CL91" s="584"/>
      <c r="CM91" s="584"/>
      <c r="CN91" s="584"/>
      <c r="CO91" s="584"/>
      <c r="CP91" s="584"/>
      <c r="CQ91" s="584"/>
      <c r="CR91" s="584"/>
      <c r="CS91" s="584"/>
      <c r="CT91" s="584"/>
      <c r="CU91" s="584"/>
      <c r="CV91" s="584"/>
      <c r="CW91" s="584"/>
      <c r="CX91" s="584"/>
      <c r="CY91" s="584"/>
      <c r="CZ91" s="585"/>
    </row>
    <row r="92" spans="1:104" s="13" customFormat="1" ht="15" customHeight="1" x14ac:dyDescent="0.3">
      <c r="A92" s="562" t="s">
        <v>260</v>
      </c>
      <c r="B92" s="563"/>
      <c r="C92" s="563"/>
      <c r="D92" s="563"/>
      <c r="E92" s="563"/>
      <c r="F92" s="563"/>
      <c r="G92" s="563"/>
      <c r="H92" s="563"/>
      <c r="I92" s="563"/>
      <c r="J92" s="563"/>
      <c r="K92" s="563"/>
      <c r="L92" s="563"/>
      <c r="M92" s="563"/>
      <c r="N92" s="563"/>
      <c r="O92" s="563"/>
      <c r="P92" s="563"/>
      <c r="Q92" s="563"/>
      <c r="R92" s="563"/>
      <c r="S92" s="563"/>
      <c r="T92" s="563"/>
      <c r="U92" s="563"/>
      <c r="V92" s="563"/>
      <c r="W92" s="563"/>
      <c r="X92" s="563"/>
      <c r="Y92" s="563"/>
      <c r="Z92" s="563"/>
      <c r="AA92" s="563"/>
      <c r="AB92" s="563"/>
      <c r="AC92" s="563"/>
      <c r="AD92" s="563"/>
      <c r="AE92" s="563"/>
      <c r="AF92" s="563"/>
      <c r="AG92" s="563"/>
      <c r="AH92" s="563"/>
      <c r="AI92" s="563"/>
      <c r="AJ92" s="563"/>
      <c r="AK92" s="563"/>
      <c r="AL92" s="563"/>
      <c r="AM92" s="563"/>
      <c r="AN92" s="563"/>
      <c r="AO92" s="563"/>
      <c r="AP92" s="563"/>
      <c r="AQ92" s="563"/>
      <c r="AR92" s="563"/>
      <c r="AS92" s="563"/>
      <c r="AT92" s="563"/>
      <c r="AU92" s="563"/>
      <c r="AV92" s="563"/>
      <c r="AW92" s="563"/>
      <c r="AX92" s="563"/>
      <c r="AY92" s="563"/>
      <c r="AZ92" s="563"/>
      <c r="BA92" s="563"/>
      <c r="BB92" s="564"/>
      <c r="BC92" s="530" t="s">
        <v>4</v>
      </c>
      <c r="BD92" s="531"/>
      <c r="BE92" s="531"/>
      <c r="BF92" s="531"/>
      <c r="BG92" s="531"/>
      <c r="BH92" s="531"/>
      <c r="BI92" s="531"/>
      <c r="BJ92" s="531"/>
      <c r="BK92" s="531"/>
      <c r="BL92" s="531"/>
      <c r="BM92" s="531"/>
      <c r="BN92" s="531"/>
      <c r="BO92" s="531"/>
      <c r="BP92" s="531"/>
      <c r="BQ92" s="531"/>
      <c r="BR92" s="532"/>
      <c r="BS92" s="530" t="s">
        <v>4</v>
      </c>
      <c r="BT92" s="531"/>
      <c r="BU92" s="531"/>
      <c r="BV92" s="531"/>
      <c r="BW92" s="531"/>
      <c r="BX92" s="531"/>
      <c r="BY92" s="531"/>
      <c r="BZ92" s="531"/>
      <c r="CA92" s="531"/>
      <c r="CB92" s="531"/>
      <c r="CC92" s="531"/>
      <c r="CD92" s="531"/>
      <c r="CE92" s="531"/>
      <c r="CF92" s="531"/>
      <c r="CG92" s="531"/>
      <c r="CH92" s="532"/>
      <c r="CI92" s="586">
        <f>CI91</f>
        <v>10000</v>
      </c>
      <c r="CJ92" s="587"/>
      <c r="CK92" s="587"/>
      <c r="CL92" s="587"/>
      <c r="CM92" s="587"/>
      <c r="CN92" s="587"/>
      <c r="CO92" s="587"/>
      <c r="CP92" s="587"/>
      <c r="CQ92" s="587"/>
      <c r="CR92" s="587"/>
      <c r="CS92" s="587"/>
      <c r="CT92" s="587"/>
      <c r="CU92" s="587"/>
      <c r="CV92" s="587"/>
      <c r="CW92" s="587"/>
      <c r="CX92" s="587"/>
      <c r="CY92" s="587"/>
      <c r="CZ92" s="588"/>
    </row>
    <row r="93" spans="1:104" s="13" customFormat="1" ht="15" customHeight="1" x14ac:dyDescent="0.3">
      <c r="A93" s="578" t="s">
        <v>669</v>
      </c>
      <c r="B93" s="579"/>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79"/>
      <c r="AL93" s="579"/>
      <c r="AM93" s="579"/>
      <c r="AN93" s="579"/>
      <c r="AO93" s="579"/>
      <c r="AP93" s="579"/>
      <c r="AQ93" s="579"/>
      <c r="AR93" s="579"/>
      <c r="AS93" s="579"/>
      <c r="AT93" s="579"/>
      <c r="AU93" s="579"/>
      <c r="AV93" s="579"/>
      <c r="AW93" s="579"/>
      <c r="AX93" s="579"/>
      <c r="AY93" s="579"/>
      <c r="AZ93" s="579"/>
      <c r="BA93" s="579"/>
      <c r="BB93" s="579"/>
      <c r="BC93" s="579"/>
      <c r="BD93" s="579"/>
      <c r="BE93" s="579"/>
      <c r="BF93" s="579"/>
      <c r="BG93" s="579"/>
      <c r="BH93" s="579"/>
      <c r="BI93" s="579"/>
      <c r="BJ93" s="579"/>
      <c r="BK93" s="579"/>
      <c r="BL93" s="579"/>
      <c r="BM93" s="579"/>
      <c r="BN93" s="579"/>
      <c r="BO93" s="579"/>
      <c r="BP93" s="579"/>
      <c r="BQ93" s="579"/>
      <c r="BR93" s="579"/>
      <c r="BS93" s="579"/>
      <c r="BT93" s="579"/>
      <c r="BU93" s="579"/>
      <c r="BV93" s="579"/>
      <c r="BW93" s="579"/>
      <c r="BX93" s="579"/>
      <c r="BY93" s="579"/>
      <c r="BZ93" s="579"/>
      <c r="CA93" s="579"/>
      <c r="CB93" s="579"/>
      <c r="CC93" s="579"/>
      <c r="CD93" s="579"/>
      <c r="CE93" s="579"/>
      <c r="CF93" s="579"/>
      <c r="CG93" s="579"/>
      <c r="CH93" s="579"/>
      <c r="CI93" s="579"/>
      <c r="CJ93" s="579"/>
      <c r="CK93" s="579"/>
      <c r="CL93" s="579"/>
      <c r="CM93" s="579"/>
      <c r="CN93" s="579"/>
      <c r="CO93" s="579"/>
      <c r="CP93" s="579"/>
      <c r="CQ93" s="579"/>
      <c r="CR93" s="579"/>
      <c r="CS93" s="579"/>
      <c r="CT93" s="579"/>
      <c r="CU93" s="579"/>
      <c r="CV93" s="579"/>
      <c r="CW93" s="579"/>
      <c r="CX93" s="579"/>
      <c r="CY93" s="579"/>
      <c r="CZ93" s="579"/>
    </row>
    <row r="94" spans="1:104" s="13" customFormat="1" ht="33" customHeight="1" x14ac:dyDescent="0.3">
      <c r="A94" s="539" t="s">
        <v>63</v>
      </c>
      <c r="B94" s="540"/>
      <c r="C94" s="540"/>
      <c r="D94" s="540"/>
      <c r="E94" s="540"/>
      <c r="F94" s="540"/>
      <c r="G94" s="541"/>
      <c r="H94" s="580" t="s">
        <v>670</v>
      </c>
      <c r="I94" s="581"/>
      <c r="J94" s="581"/>
      <c r="K94" s="581"/>
      <c r="L94" s="581"/>
      <c r="M94" s="581"/>
      <c r="N94" s="581"/>
      <c r="O94" s="581"/>
      <c r="P94" s="581"/>
      <c r="Q94" s="581"/>
      <c r="R94" s="581"/>
      <c r="S94" s="581"/>
      <c r="T94" s="581"/>
      <c r="U94" s="581"/>
      <c r="V94" s="581"/>
      <c r="W94" s="581"/>
      <c r="X94" s="581"/>
      <c r="Y94" s="581"/>
      <c r="Z94" s="581"/>
      <c r="AA94" s="581"/>
      <c r="AB94" s="581"/>
      <c r="AC94" s="581"/>
      <c r="AD94" s="581"/>
      <c r="AE94" s="581"/>
      <c r="AF94" s="581"/>
      <c r="AG94" s="581"/>
      <c r="AH94" s="581"/>
      <c r="AI94" s="581"/>
      <c r="AJ94" s="581"/>
      <c r="AK94" s="581"/>
      <c r="AL94" s="581"/>
      <c r="AM94" s="581"/>
      <c r="AN94" s="581"/>
      <c r="AO94" s="581"/>
      <c r="AP94" s="581"/>
      <c r="AQ94" s="581"/>
      <c r="AR94" s="581"/>
      <c r="AS94" s="581"/>
      <c r="AT94" s="581"/>
      <c r="AU94" s="581"/>
      <c r="AV94" s="581"/>
      <c r="AW94" s="581"/>
      <c r="AX94" s="581"/>
      <c r="AY94" s="581"/>
      <c r="AZ94" s="581"/>
      <c r="BA94" s="581"/>
      <c r="BB94" s="582"/>
      <c r="BC94" s="530">
        <v>0</v>
      </c>
      <c r="BD94" s="531"/>
      <c r="BE94" s="531"/>
      <c r="BF94" s="531"/>
      <c r="BG94" s="531"/>
      <c r="BH94" s="531"/>
      <c r="BI94" s="531"/>
      <c r="BJ94" s="531"/>
      <c r="BK94" s="531"/>
      <c r="BL94" s="531"/>
      <c r="BM94" s="531"/>
      <c r="BN94" s="531"/>
      <c r="BO94" s="531"/>
      <c r="BP94" s="531"/>
      <c r="BQ94" s="531"/>
      <c r="BR94" s="532"/>
      <c r="BS94" s="530">
        <v>0</v>
      </c>
      <c r="BT94" s="531"/>
      <c r="BU94" s="531"/>
      <c r="BV94" s="531"/>
      <c r="BW94" s="531"/>
      <c r="BX94" s="531"/>
      <c r="BY94" s="531"/>
      <c r="BZ94" s="531"/>
      <c r="CA94" s="531"/>
      <c r="CB94" s="531"/>
      <c r="CC94" s="531"/>
      <c r="CD94" s="531"/>
      <c r="CE94" s="531"/>
      <c r="CF94" s="531"/>
      <c r="CG94" s="531"/>
      <c r="CH94" s="532"/>
      <c r="CI94" s="583">
        <v>0</v>
      </c>
      <c r="CJ94" s="584"/>
      <c r="CK94" s="584"/>
      <c r="CL94" s="584"/>
      <c r="CM94" s="584"/>
      <c r="CN94" s="584"/>
      <c r="CO94" s="584"/>
      <c r="CP94" s="584"/>
      <c r="CQ94" s="584"/>
      <c r="CR94" s="584"/>
      <c r="CS94" s="584"/>
      <c r="CT94" s="584"/>
      <c r="CU94" s="584"/>
      <c r="CV94" s="584"/>
      <c r="CW94" s="584"/>
      <c r="CX94" s="584"/>
      <c r="CY94" s="584"/>
      <c r="CZ94" s="585"/>
    </row>
    <row r="95" spans="1:104" s="13" customFormat="1" ht="15" customHeight="1" x14ac:dyDescent="0.3">
      <c r="A95" s="562" t="s">
        <v>260</v>
      </c>
      <c r="B95" s="563"/>
      <c r="C95" s="563"/>
      <c r="D95" s="563"/>
      <c r="E95" s="563"/>
      <c r="F95" s="563"/>
      <c r="G95" s="563"/>
      <c r="H95" s="563"/>
      <c r="I95" s="563"/>
      <c r="J95" s="563"/>
      <c r="K95" s="563"/>
      <c r="L95" s="563"/>
      <c r="M95" s="563"/>
      <c r="N95" s="563"/>
      <c r="O95" s="563"/>
      <c r="P95" s="563"/>
      <c r="Q95" s="563"/>
      <c r="R95" s="563"/>
      <c r="S95" s="563"/>
      <c r="T95" s="563"/>
      <c r="U95" s="563"/>
      <c r="V95" s="563"/>
      <c r="W95" s="563"/>
      <c r="X95" s="563"/>
      <c r="Y95" s="563"/>
      <c r="Z95" s="563"/>
      <c r="AA95" s="563"/>
      <c r="AB95" s="563"/>
      <c r="AC95" s="563"/>
      <c r="AD95" s="563"/>
      <c r="AE95" s="563"/>
      <c r="AF95" s="563"/>
      <c r="AG95" s="563"/>
      <c r="AH95" s="563"/>
      <c r="AI95" s="563"/>
      <c r="AJ95" s="563"/>
      <c r="AK95" s="563"/>
      <c r="AL95" s="563"/>
      <c r="AM95" s="563"/>
      <c r="AN95" s="563"/>
      <c r="AO95" s="563"/>
      <c r="AP95" s="563"/>
      <c r="AQ95" s="563"/>
      <c r="AR95" s="563"/>
      <c r="AS95" s="563"/>
      <c r="AT95" s="563"/>
      <c r="AU95" s="563"/>
      <c r="AV95" s="563"/>
      <c r="AW95" s="563"/>
      <c r="AX95" s="563"/>
      <c r="AY95" s="563"/>
      <c r="AZ95" s="563"/>
      <c r="BA95" s="563"/>
      <c r="BB95" s="564"/>
      <c r="BC95" s="530" t="s">
        <v>4</v>
      </c>
      <c r="BD95" s="531"/>
      <c r="BE95" s="531"/>
      <c r="BF95" s="531"/>
      <c r="BG95" s="531"/>
      <c r="BH95" s="531"/>
      <c r="BI95" s="531"/>
      <c r="BJ95" s="531"/>
      <c r="BK95" s="531"/>
      <c r="BL95" s="531"/>
      <c r="BM95" s="531"/>
      <c r="BN95" s="531"/>
      <c r="BO95" s="531"/>
      <c r="BP95" s="531"/>
      <c r="BQ95" s="531"/>
      <c r="BR95" s="532"/>
      <c r="BS95" s="530" t="s">
        <v>4</v>
      </c>
      <c r="BT95" s="531"/>
      <c r="BU95" s="531"/>
      <c r="BV95" s="531"/>
      <c r="BW95" s="531"/>
      <c r="BX95" s="531"/>
      <c r="BY95" s="531"/>
      <c r="BZ95" s="531"/>
      <c r="CA95" s="531"/>
      <c r="CB95" s="531"/>
      <c r="CC95" s="531"/>
      <c r="CD95" s="531"/>
      <c r="CE95" s="531"/>
      <c r="CF95" s="531"/>
      <c r="CG95" s="531"/>
      <c r="CH95" s="532"/>
      <c r="CI95" s="586">
        <f>SUM(CI94)</f>
        <v>0</v>
      </c>
      <c r="CJ95" s="587"/>
      <c r="CK95" s="587"/>
      <c r="CL95" s="587"/>
      <c r="CM95" s="587"/>
      <c r="CN95" s="587"/>
      <c r="CO95" s="587"/>
      <c r="CP95" s="587"/>
      <c r="CQ95" s="587"/>
      <c r="CR95" s="587"/>
      <c r="CS95" s="587"/>
      <c r="CT95" s="587"/>
      <c r="CU95" s="587"/>
      <c r="CV95" s="587"/>
      <c r="CW95" s="587"/>
      <c r="CX95" s="587"/>
      <c r="CY95" s="587"/>
      <c r="CZ95" s="588"/>
    </row>
    <row r="96" spans="1:104" s="13" customFormat="1" ht="15" customHeight="1" x14ac:dyDescent="0.3">
      <c r="A96" s="562" t="s">
        <v>52</v>
      </c>
      <c r="B96" s="563"/>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4"/>
      <c r="BC96" s="530" t="s">
        <v>4</v>
      </c>
      <c r="BD96" s="531"/>
      <c r="BE96" s="531"/>
      <c r="BF96" s="531"/>
      <c r="BG96" s="531"/>
      <c r="BH96" s="531"/>
      <c r="BI96" s="531"/>
      <c r="BJ96" s="531"/>
      <c r="BK96" s="531"/>
      <c r="BL96" s="531"/>
      <c r="BM96" s="531"/>
      <c r="BN96" s="531"/>
      <c r="BO96" s="531"/>
      <c r="BP96" s="531"/>
      <c r="BQ96" s="531"/>
      <c r="BR96" s="532"/>
      <c r="BS96" s="530" t="s">
        <v>4</v>
      </c>
      <c r="BT96" s="531"/>
      <c r="BU96" s="531"/>
      <c r="BV96" s="531"/>
      <c r="BW96" s="531"/>
      <c r="BX96" s="531"/>
      <c r="BY96" s="531"/>
      <c r="BZ96" s="531"/>
      <c r="CA96" s="531"/>
      <c r="CB96" s="531"/>
      <c r="CC96" s="531"/>
      <c r="CD96" s="531"/>
      <c r="CE96" s="531"/>
      <c r="CF96" s="531"/>
      <c r="CG96" s="531"/>
      <c r="CH96" s="532"/>
      <c r="CI96" s="586">
        <f>CI89+CI95+CI92</f>
        <v>10000</v>
      </c>
      <c r="CJ96" s="587"/>
      <c r="CK96" s="587"/>
      <c r="CL96" s="587"/>
      <c r="CM96" s="587"/>
      <c r="CN96" s="587"/>
      <c r="CO96" s="587"/>
      <c r="CP96" s="587"/>
      <c r="CQ96" s="587"/>
      <c r="CR96" s="587"/>
      <c r="CS96" s="587"/>
      <c r="CT96" s="587"/>
      <c r="CU96" s="587"/>
      <c r="CV96" s="587"/>
      <c r="CW96" s="587"/>
      <c r="CX96" s="587"/>
      <c r="CY96" s="587"/>
      <c r="CZ96" s="588"/>
    </row>
    <row r="97" spans="1:104" s="52" customFormat="1" x14ac:dyDescent="0.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c r="CB97" s="53"/>
      <c r="CC97" s="53"/>
      <c r="CD97" s="53"/>
      <c r="CE97" s="53"/>
      <c r="CF97" s="53"/>
      <c r="CG97" s="53"/>
      <c r="CH97" s="53"/>
      <c r="CI97" s="53"/>
      <c r="CJ97" s="53"/>
      <c r="CK97" s="53"/>
      <c r="CL97" s="53"/>
      <c r="CM97" s="53"/>
      <c r="CN97" s="53"/>
      <c r="CO97" s="53"/>
      <c r="CP97" s="53"/>
      <c r="CQ97" s="53"/>
      <c r="CR97" s="53"/>
      <c r="CS97" s="53"/>
      <c r="CT97" s="53"/>
      <c r="CU97" s="53"/>
      <c r="CV97" s="53"/>
      <c r="CW97" s="53"/>
      <c r="CX97" s="53"/>
      <c r="CY97" s="53"/>
      <c r="CZ97" s="53"/>
    </row>
    <row r="98" spans="1:104" s="52" customFormat="1" ht="29.25" customHeight="1" x14ac:dyDescent="0.25">
      <c r="A98" s="486" t="s">
        <v>257</v>
      </c>
      <c r="B98" s="486"/>
      <c r="C98" s="486"/>
      <c r="D98" s="486"/>
      <c r="E98" s="486"/>
      <c r="F98" s="486"/>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486"/>
      <c r="BC98" s="486"/>
      <c r="BD98" s="486"/>
      <c r="BE98" s="486"/>
      <c r="BF98" s="486"/>
      <c r="BG98" s="486"/>
      <c r="BH98" s="486"/>
      <c r="BI98" s="486"/>
      <c r="BJ98" s="486"/>
      <c r="BK98" s="486"/>
      <c r="BL98" s="486"/>
      <c r="BM98" s="486"/>
      <c r="BN98" s="486"/>
      <c r="BO98" s="486"/>
      <c r="BP98" s="486"/>
      <c r="BQ98" s="486"/>
      <c r="BR98" s="486"/>
      <c r="BS98" s="486"/>
      <c r="BT98" s="486"/>
      <c r="BU98" s="486"/>
      <c r="BV98" s="486"/>
      <c r="BW98" s="486"/>
      <c r="BX98" s="486"/>
      <c r="BY98" s="486"/>
      <c r="BZ98" s="486"/>
      <c r="CA98" s="486"/>
      <c r="CB98" s="486"/>
      <c r="CC98" s="486"/>
      <c r="CD98" s="486"/>
      <c r="CE98" s="486"/>
      <c r="CF98" s="486"/>
      <c r="CG98" s="486"/>
      <c r="CH98" s="486"/>
      <c r="CI98" s="486"/>
      <c r="CJ98" s="486"/>
      <c r="CK98" s="486"/>
      <c r="CL98" s="486"/>
      <c r="CM98" s="486"/>
      <c r="CN98" s="486"/>
      <c r="CO98" s="486"/>
      <c r="CP98" s="486"/>
      <c r="CQ98" s="486"/>
      <c r="CR98" s="486"/>
      <c r="CS98" s="486"/>
      <c r="CT98" s="486"/>
      <c r="CU98" s="486"/>
      <c r="CV98" s="486"/>
      <c r="CW98" s="486"/>
      <c r="CX98" s="486"/>
      <c r="CY98" s="486"/>
      <c r="CZ98" s="486"/>
    </row>
    <row r="99" spans="1:104" ht="11.25" customHeight="1" x14ac:dyDescent="0.25"/>
    <row r="100" spans="1:104" s="52" customFormat="1" x14ac:dyDescent="0.25">
      <c r="A100" s="52" t="s">
        <v>43</v>
      </c>
      <c r="W100" s="548" t="s">
        <v>652</v>
      </c>
      <c r="X100" s="548"/>
      <c r="Y100" s="548"/>
      <c r="Z100" s="548"/>
      <c r="AA100" s="548"/>
      <c r="AB100" s="548"/>
      <c r="AC100" s="548"/>
      <c r="AD100" s="548"/>
      <c r="AE100" s="548"/>
      <c r="AF100" s="548"/>
      <c r="AG100" s="548"/>
      <c r="AH100" s="548"/>
      <c r="AI100" s="548"/>
      <c r="AJ100" s="548"/>
      <c r="AK100" s="548"/>
      <c r="AL100" s="548"/>
      <c r="AM100" s="548"/>
      <c r="AN100" s="548"/>
      <c r="AO100" s="548"/>
      <c r="AP100" s="548"/>
      <c r="AQ100" s="548"/>
      <c r="AR100" s="548"/>
      <c r="AS100" s="548"/>
      <c r="AT100" s="548"/>
      <c r="AU100" s="548"/>
      <c r="AV100" s="548"/>
      <c r="AW100" s="548"/>
      <c r="AX100" s="548"/>
      <c r="AY100" s="548"/>
      <c r="AZ100" s="548"/>
      <c r="BA100" s="548"/>
      <c r="BB100" s="548"/>
      <c r="BC100" s="548"/>
      <c r="BD100" s="548"/>
      <c r="BE100" s="548"/>
      <c r="BF100" s="548"/>
      <c r="BG100" s="548"/>
      <c r="BH100" s="548"/>
      <c r="BI100" s="548"/>
      <c r="BJ100" s="548"/>
      <c r="BK100" s="548"/>
      <c r="BL100" s="548"/>
      <c r="BM100" s="548"/>
      <c r="BN100" s="548"/>
      <c r="BO100" s="548"/>
      <c r="BP100" s="548"/>
      <c r="BQ100" s="548"/>
      <c r="BR100" s="548"/>
      <c r="BS100" s="548"/>
      <c r="BT100" s="548"/>
      <c r="BU100" s="548"/>
      <c r="BV100" s="548"/>
      <c r="BW100" s="548"/>
      <c r="BX100" s="548"/>
      <c r="BY100" s="548"/>
      <c r="BZ100" s="548"/>
      <c r="CA100" s="548"/>
      <c r="CB100" s="548"/>
      <c r="CC100" s="548"/>
      <c r="CD100" s="548"/>
      <c r="CE100" s="548"/>
      <c r="CF100" s="548"/>
      <c r="CG100" s="548"/>
      <c r="CH100" s="548"/>
      <c r="CI100" s="548"/>
      <c r="CJ100" s="548"/>
      <c r="CK100" s="548"/>
      <c r="CL100" s="548"/>
      <c r="CM100" s="548"/>
      <c r="CN100" s="548"/>
      <c r="CO100" s="548"/>
      <c r="CP100" s="548"/>
      <c r="CQ100" s="548"/>
      <c r="CR100" s="548"/>
      <c r="CS100" s="548"/>
      <c r="CT100" s="548"/>
      <c r="CU100" s="548"/>
      <c r="CV100" s="548"/>
      <c r="CW100" s="548"/>
      <c r="CX100" s="548"/>
      <c r="CY100" s="548"/>
      <c r="CZ100" s="548"/>
    </row>
    <row r="101" spans="1:104" ht="10.5" customHeight="1" x14ac:dyDescent="0.25"/>
    <row r="102" spans="1:104" s="54" customFormat="1" ht="45" customHeight="1" x14ac:dyDescent="0.3">
      <c r="A102" s="470" t="s">
        <v>45</v>
      </c>
      <c r="B102" s="471"/>
      <c r="C102" s="471"/>
      <c r="D102" s="471"/>
      <c r="E102" s="471"/>
      <c r="F102" s="471"/>
      <c r="G102" s="472"/>
      <c r="H102" s="470" t="s">
        <v>0</v>
      </c>
      <c r="I102" s="471"/>
      <c r="J102" s="471"/>
      <c r="K102" s="471"/>
      <c r="L102" s="471"/>
      <c r="M102" s="471"/>
      <c r="N102" s="471"/>
      <c r="O102" s="471"/>
      <c r="P102" s="471"/>
      <c r="Q102" s="471"/>
      <c r="R102" s="471"/>
      <c r="S102" s="471"/>
      <c r="T102" s="471"/>
      <c r="U102" s="471"/>
      <c r="V102" s="471"/>
      <c r="W102" s="471"/>
      <c r="X102" s="471"/>
      <c r="Y102" s="471"/>
      <c r="Z102" s="471"/>
      <c r="AA102" s="471"/>
      <c r="AB102" s="471"/>
      <c r="AC102" s="471"/>
      <c r="AD102" s="471"/>
      <c r="AE102" s="471"/>
      <c r="AF102" s="471"/>
      <c r="AG102" s="471"/>
      <c r="AH102" s="471"/>
      <c r="AI102" s="471"/>
      <c r="AJ102" s="471"/>
      <c r="AK102" s="471"/>
      <c r="AL102" s="471"/>
      <c r="AM102" s="471"/>
      <c r="AN102" s="471"/>
      <c r="AO102" s="471"/>
      <c r="AP102" s="471"/>
      <c r="AQ102" s="471"/>
      <c r="AR102" s="471"/>
      <c r="AS102" s="471"/>
      <c r="AT102" s="471"/>
      <c r="AU102" s="471"/>
      <c r="AV102" s="471"/>
      <c r="AW102" s="471"/>
      <c r="AX102" s="471"/>
      <c r="AY102" s="471"/>
      <c r="AZ102" s="471"/>
      <c r="BA102" s="471"/>
      <c r="BB102" s="472"/>
      <c r="BC102" s="558" t="s">
        <v>258</v>
      </c>
      <c r="BD102" s="558"/>
      <c r="BE102" s="558"/>
      <c r="BF102" s="558"/>
      <c r="BG102" s="558"/>
      <c r="BH102" s="558"/>
      <c r="BI102" s="558"/>
      <c r="BJ102" s="558"/>
      <c r="BK102" s="558"/>
      <c r="BL102" s="558"/>
      <c r="BM102" s="558"/>
      <c r="BN102" s="558"/>
      <c r="BO102" s="558"/>
      <c r="BP102" s="558"/>
      <c r="BQ102" s="558"/>
      <c r="BR102" s="558"/>
      <c r="BS102" s="558" t="s">
        <v>90</v>
      </c>
      <c r="BT102" s="558"/>
      <c r="BU102" s="558"/>
      <c r="BV102" s="558"/>
      <c r="BW102" s="558"/>
      <c r="BX102" s="558"/>
      <c r="BY102" s="558"/>
      <c r="BZ102" s="558"/>
      <c r="CA102" s="558"/>
      <c r="CB102" s="558"/>
      <c r="CC102" s="558"/>
      <c r="CD102" s="558"/>
      <c r="CE102" s="558"/>
      <c r="CF102" s="558"/>
      <c r="CG102" s="558"/>
      <c r="CH102" s="558"/>
      <c r="CI102" s="558" t="s">
        <v>81</v>
      </c>
      <c r="CJ102" s="558"/>
      <c r="CK102" s="558"/>
      <c r="CL102" s="558"/>
      <c r="CM102" s="558"/>
      <c r="CN102" s="558"/>
      <c r="CO102" s="558"/>
      <c r="CP102" s="558"/>
      <c r="CQ102" s="558"/>
      <c r="CR102" s="558"/>
      <c r="CS102" s="558"/>
      <c r="CT102" s="558"/>
      <c r="CU102" s="558"/>
      <c r="CV102" s="558"/>
      <c r="CW102" s="558"/>
      <c r="CX102" s="558"/>
      <c r="CY102" s="558"/>
      <c r="CZ102" s="558"/>
    </row>
    <row r="103" spans="1:104" s="12" customFormat="1" ht="13.2" x14ac:dyDescent="0.3">
      <c r="A103" s="568">
        <v>1</v>
      </c>
      <c r="B103" s="568"/>
      <c r="C103" s="568"/>
      <c r="D103" s="568"/>
      <c r="E103" s="568"/>
      <c r="F103" s="568"/>
      <c r="G103" s="568"/>
      <c r="H103" s="568">
        <v>2</v>
      </c>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568"/>
      <c r="AH103" s="568"/>
      <c r="AI103" s="568"/>
      <c r="AJ103" s="568"/>
      <c r="AK103" s="568"/>
      <c r="AL103" s="568"/>
      <c r="AM103" s="568"/>
      <c r="AN103" s="568"/>
      <c r="AO103" s="568"/>
      <c r="AP103" s="568"/>
      <c r="AQ103" s="568"/>
      <c r="AR103" s="568"/>
      <c r="AS103" s="568"/>
      <c r="AT103" s="568"/>
      <c r="AU103" s="568"/>
      <c r="AV103" s="568"/>
      <c r="AW103" s="568"/>
      <c r="AX103" s="568"/>
      <c r="AY103" s="568"/>
      <c r="AZ103" s="568"/>
      <c r="BA103" s="568"/>
      <c r="BB103" s="568"/>
      <c r="BC103" s="568">
        <v>3</v>
      </c>
      <c r="BD103" s="568"/>
      <c r="BE103" s="568"/>
      <c r="BF103" s="568"/>
      <c r="BG103" s="568"/>
      <c r="BH103" s="568"/>
      <c r="BI103" s="568"/>
      <c r="BJ103" s="568"/>
      <c r="BK103" s="568"/>
      <c r="BL103" s="568"/>
      <c r="BM103" s="568"/>
      <c r="BN103" s="568"/>
      <c r="BO103" s="568"/>
      <c r="BP103" s="568"/>
      <c r="BQ103" s="568"/>
      <c r="BR103" s="568"/>
      <c r="BS103" s="568">
        <v>4</v>
      </c>
      <c r="BT103" s="568"/>
      <c r="BU103" s="568"/>
      <c r="BV103" s="568"/>
      <c r="BW103" s="568"/>
      <c r="BX103" s="568"/>
      <c r="BY103" s="568"/>
      <c r="BZ103" s="568"/>
      <c r="CA103" s="568"/>
      <c r="CB103" s="568"/>
      <c r="CC103" s="568"/>
      <c r="CD103" s="568"/>
      <c r="CE103" s="568"/>
      <c r="CF103" s="568"/>
      <c r="CG103" s="568"/>
      <c r="CH103" s="568"/>
      <c r="CI103" s="568">
        <v>5</v>
      </c>
      <c r="CJ103" s="568"/>
      <c r="CK103" s="568"/>
      <c r="CL103" s="568"/>
      <c r="CM103" s="568"/>
      <c r="CN103" s="568"/>
      <c r="CO103" s="568"/>
      <c r="CP103" s="568"/>
      <c r="CQ103" s="568"/>
      <c r="CR103" s="568"/>
      <c r="CS103" s="568"/>
      <c r="CT103" s="568"/>
      <c r="CU103" s="568"/>
      <c r="CV103" s="568"/>
      <c r="CW103" s="568"/>
      <c r="CX103" s="568"/>
      <c r="CY103" s="568"/>
      <c r="CZ103" s="568"/>
    </row>
    <row r="104" spans="1:104" s="13" customFormat="1" ht="15" customHeight="1" x14ac:dyDescent="0.3">
      <c r="A104" s="578" t="s">
        <v>635</v>
      </c>
      <c r="B104" s="579"/>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79"/>
      <c r="AL104" s="579"/>
      <c r="AM104" s="579"/>
      <c r="AN104" s="579"/>
      <c r="AO104" s="579"/>
      <c r="AP104" s="579"/>
      <c r="AQ104" s="579"/>
      <c r="AR104" s="579"/>
      <c r="AS104" s="579"/>
      <c r="AT104" s="579"/>
      <c r="AU104" s="579"/>
      <c r="AV104" s="579"/>
      <c r="AW104" s="579"/>
      <c r="AX104" s="579"/>
      <c r="AY104" s="579"/>
      <c r="AZ104" s="579"/>
      <c r="BA104" s="579"/>
      <c r="BB104" s="579"/>
      <c r="BC104" s="579"/>
      <c r="BD104" s="579"/>
      <c r="BE104" s="579"/>
      <c r="BF104" s="579"/>
      <c r="BG104" s="579"/>
      <c r="BH104" s="579"/>
      <c r="BI104" s="579"/>
      <c r="BJ104" s="579"/>
      <c r="BK104" s="579"/>
      <c r="BL104" s="579"/>
      <c r="BM104" s="579"/>
      <c r="BN104" s="579"/>
      <c r="BO104" s="579"/>
      <c r="BP104" s="579"/>
      <c r="BQ104" s="579"/>
      <c r="BR104" s="579"/>
      <c r="BS104" s="579"/>
      <c r="BT104" s="579"/>
      <c r="BU104" s="579"/>
      <c r="BV104" s="579"/>
      <c r="BW104" s="579"/>
      <c r="BX104" s="579"/>
      <c r="BY104" s="579"/>
      <c r="BZ104" s="579"/>
      <c r="CA104" s="579"/>
      <c r="CB104" s="579"/>
      <c r="CC104" s="579"/>
      <c r="CD104" s="579"/>
      <c r="CE104" s="579"/>
      <c r="CF104" s="579"/>
      <c r="CG104" s="579"/>
      <c r="CH104" s="579"/>
      <c r="CI104" s="579"/>
      <c r="CJ104" s="579"/>
      <c r="CK104" s="579"/>
      <c r="CL104" s="579"/>
      <c r="CM104" s="579"/>
      <c r="CN104" s="579"/>
      <c r="CO104" s="579"/>
      <c r="CP104" s="579"/>
      <c r="CQ104" s="579"/>
      <c r="CR104" s="579"/>
      <c r="CS104" s="579"/>
      <c r="CT104" s="579"/>
      <c r="CU104" s="579"/>
      <c r="CV104" s="579"/>
      <c r="CW104" s="579"/>
      <c r="CX104" s="579"/>
      <c r="CY104" s="579"/>
      <c r="CZ104" s="579"/>
    </row>
    <row r="105" spans="1:104" s="13" customFormat="1" ht="29.25" customHeight="1" x14ac:dyDescent="0.3">
      <c r="A105" s="539" t="s">
        <v>63</v>
      </c>
      <c r="B105" s="540"/>
      <c r="C105" s="540"/>
      <c r="D105" s="540"/>
      <c r="E105" s="540"/>
      <c r="F105" s="540"/>
      <c r="G105" s="541"/>
      <c r="H105" s="580" t="s">
        <v>681</v>
      </c>
      <c r="I105" s="581"/>
      <c r="J105" s="581"/>
      <c r="K105" s="581"/>
      <c r="L105" s="581"/>
      <c r="M105" s="581"/>
      <c r="N105" s="581"/>
      <c r="O105" s="581"/>
      <c r="P105" s="581"/>
      <c r="Q105" s="581"/>
      <c r="R105" s="581"/>
      <c r="S105" s="581"/>
      <c r="T105" s="581"/>
      <c r="U105" s="581"/>
      <c r="V105" s="581"/>
      <c r="W105" s="581"/>
      <c r="X105" s="581"/>
      <c r="Y105" s="581"/>
      <c r="Z105" s="581"/>
      <c r="AA105" s="581"/>
      <c r="AB105" s="581"/>
      <c r="AC105" s="581"/>
      <c r="AD105" s="581"/>
      <c r="AE105" s="581"/>
      <c r="AF105" s="581"/>
      <c r="AG105" s="581"/>
      <c r="AH105" s="581"/>
      <c r="AI105" s="581"/>
      <c r="AJ105" s="581"/>
      <c r="AK105" s="581"/>
      <c r="AL105" s="581"/>
      <c r="AM105" s="581"/>
      <c r="AN105" s="581"/>
      <c r="AO105" s="581"/>
      <c r="AP105" s="581"/>
      <c r="AQ105" s="581"/>
      <c r="AR105" s="581"/>
      <c r="AS105" s="581"/>
      <c r="AT105" s="581"/>
      <c r="AU105" s="581"/>
      <c r="AV105" s="581"/>
      <c r="AW105" s="581"/>
      <c r="AX105" s="581"/>
      <c r="AY105" s="581"/>
      <c r="AZ105" s="581"/>
      <c r="BA105" s="581"/>
      <c r="BB105" s="582"/>
      <c r="BC105" s="530"/>
      <c r="BD105" s="531"/>
      <c r="BE105" s="531"/>
      <c r="BF105" s="531"/>
      <c r="BG105" s="531"/>
      <c r="BH105" s="531"/>
      <c r="BI105" s="531"/>
      <c r="BJ105" s="531"/>
      <c r="BK105" s="531"/>
      <c r="BL105" s="531"/>
      <c r="BM105" s="531"/>
      <c r="BN105" s="531"/>
      <c r="BO105" s="531"/>
      <c r="BP105" s="531"/>
      <c r="BQ105" s="531"/>
      <c r="BR105" s="532"/>
      <c r="BS105" s="530"/>
      <c r="BT105" s="531"/>
      <c r="BU105" s="531"/>
      <c r="BV105" s="531"/>
      <c r="BW105" s="531"/>
      <c r="BX105" s="531"/>
      <c r="BY105" s="531"/>
      <c r="BZ105" s="531"/>
      <c r="CA105" s="531"/>
      <c r="CB105" s="531"/>
      <c r="CC105" s="531"/>
      <c r="CD105" s="531"/>
      <c r="CE105" s="531"/>
      <c r="CF105" s="531"/>
      <c r="CG105" s="531"/>
      <c r="CH105" s="532"/>
      <c r="CI105" s="583">
        <v>894900</v>
      </c>
      <c r="CJ105" s="584"/>
      <c r="CK105" s="584"/>
      <c r="CL105" s="584"/>
      <c r="CM105" s="584"/>
      <c r="CN105" s="584"/>
      <c r="CO105" s="584"/>
      <c r="CP105" s="584"/>
      <c r="CQ105" s="584"/>
      <c r="CR105" s="584"/>
      <c r="CS105" s="584"/>
      <c r="CT105" s="584"/>
      <c r="CU105" s="584"/>
      <c r="CV105" s="584"/>
      <c r="CW105" s="584"/>
      <c r="CX105" s="584"/>
      <c r="CY105" s="584"/>
      <c r="CZ105" s="585"/>
    </row>
    <row r="106" spans="1:104" s="13" customFormat="1" ht="13.5" customHeight="1" x14ac:dyDescent="0.3">
      <c r="A106" s="562" t="s">
        <v>260</v>
      </c>
      <c r="B106" s="563"/>
      <c r="C106" s="563"/>
      <c r="D106" s="563"/>
      <c r="E106" s="563"/>
      <c r="F106" s="563"/>
      <c r="G106" s="563"/>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c r="AG106" s="563"/>
      <c r="AH106" s="563"/>
      <c r="AI106" s="563"/>
      <c r="AJ106" s="563"/>
      <c r="AK106" s="563"/>
      <c r="AL106" s="563"/>
      <c r="AM106" s="563"/>
      <c r="AN106" s="563"/>
      <c r="AO106" s="563"/>
      <c r="AP106" s="563"/>
      <c r="AQ106" s="563"/>
      <c r="AR106" s="563"/>
      <c r="AS106" s="563"/>
      <c r="AT106" s="563"/>
      <c r="AU106" s="563"/>
      <c r="AV106" s="563"/>
      <c r="AW106" s="563"/>
      <c r="AX106" s="563"/>
      <c r="AY106" s="563"/>
      <c r="AZ106" s="563"/>
      <c r="BA106" s="563"/>
      <c r="BB106" s="564"/>
      <c r="BC106" s="530" t="s">
        <v>4</v>
      </c>
      <c r="BD106" s="531"/>
      <c r="BE106" s="531"/>
      <c r="BF106" s="531"/>
      <c r="BG106" s="531"/>
      <c r="BH106" s="531"/>
      <c r="BI106" s="531"/>
      <c r="BJ106" s="531"/>
      <c r="BK106" s="531"/>
      <c r="BL106" s="531"/>
      <c r="BM106" s="531"/>
      <c r="BN106" s="531"/>
      <c r="BO106" s="531"/>
      <c r="BP106" s="531"/>
      <c r="BQ106" s="531"/>
      <c r="BR106" s="532"/>
      <c r="BS106" s="530" t="s">
        <v>4</v>
      </c>
      <c r="BT106" s="531"/>
      <c r="BU106" s="531"/>
      <c r="BV106" s="531"/>
      <c r="BW106" s="531"/>
      <c r="BX106" s="531"/>
      <c r="BY106" s="531"/>
      <c r="BZ106" s="531"/>
      <c r="CA106" s="531"/>
      <c r="CB106" s="531"/>
      <c r="CC106" s="531"/>
      <c r="CD106" s="531"/>
      <c r="CE106" s="531"/>
      <c r="CF106" s="531"/>
      <c r="CG106" s="531"/>
      <c r="CH106" s="532"/>
      <c r="CI106" s="586">
        <f>CI105</f>
        <v>894900</v>
      </c>
      <c r="CJ106" s="587"/>
      <c r="CK106" s="587"/>
      <c r="CL106" s="587"/>
      <c r="CM106" s="587"/>
      <c r="CN106" s="587"/>
      <c r="CO106" s="587"/>
      <c r="CP106" s="587"/>
      <c r="CQ106" s="587"/>
      <c r="CR106" s="587"/>
      <c r="CS106" s="587"/>
      <c r="CT106" s="587"/>
      <c r="CU106" s="587"/>
      <c r="CV106" s="587"/>
      <c r="CW106" s="587"/>
      <c r="CX106" s="587"/>
      <c r="CY106" s="587"/>
      <c r="CZ106" s="588"/>
    </row>
    <row r="107" spans="1:104" s="13" customFormat="1" ht="15" customHeight="1" x14ac:dyDescent="0.3">
      <c r="A107" s="562" t="s">
        <v>52</v>
      </c>
      <c r="B107" s="563"/>
      <c r="C107" s="563"/>
      <c r="D107" s="563"/>
      <c r="E107" s="563"/>
      <c r="F107" s="563"/>
      <c r="G107" s="563"/>
      <c r="H107" s="563"/>
      <c r="I107" s="563"/>
      <c r="J107" s="563"/>
      <c r="K107" s="563"/>
      <c r="L107" s="563"/>
      <c r="M107" s="563"/>
      <c r="N107" s="563"/>
      <c r="O107" s="563"/>
      <c r="P107" s="563"/>
      <c r="Q107" s="563"/>
      <c r="R107" s="563"/>
      <c r="S107" s="563"/>
      <c r="T107" s="563"/>
      <c r="U107" s="563"/>
      <c r="V107" s="563"/>
      <c r="W107" s="563"/>
      <c r="X107" s="563"/>
      <c r="Y107" s="563"/>
      <c r="Z107" s="563"/>
      <c r="AA107" s="563"/>
      <c r="AB107" s="563"/>
      <c r="AC107" s="563"/>
      <c r="AD107" s="563"/>
      <c r="AE107" s="563"/>
      <c r="AF107" s="563"/>
      <c r="AG107" s="563"/>
      <c r="AH107" s="563"/>
      <c r="AI107" s="563"/>
      <c r="AJ107" s="563"/>
      <c r="AK107" s="563"/>
      <c r="AL107" s="563"/>
      <c r="AM107" s="563"/>
      <c r="AN107" s="563"/>
      <c r="AO107" s="563"/>
      <c r="AP107" s="563"/>
      <c r="AQ107" s="563"/>
      <c r="AR107" s="563"/>
      <c r="AS107" s="563"/>
      <c r="AT107" s="563"/>
      <c r="AU107" s="563"/>
      <c r="AV107" s="563"/>
      <c r="AW107" s="563"/>
      <c r="AX107" s="563"/>
      <c r="AY107" s="563"/>
      <c r="AZ107" s="563"/>
      <c r="BA107" s="563"/>
      <c r="BB107" s="564"/>
      <c r="BC107" s="530" t="s">
        <v>4</v>
      </c>
      <c r="BD107" s="531"/>
      <c r="BE107" s="531"/>
      <c r="BF107" s="531"/>
      <c r="BG107" s="531"/>
      <c r="BH107" s="531"/>
      <c r="BI107" s="531"/>
      <c r="BJ107" s="531"/>
      <c r="BK107" s="531"/>
      <c r="BL107" s="531"/>
      <c r="BM107" s="531"/>
      <c r="BN107" s="531"/>
      <c r="BO107" s="531"/>
      <c r="BP107" s="531"/>
      <c r="BQ107" s="531"/>
      <c r="BR107" s="532"/>
      <c r="BS107" s="530" t="s">
        <v>4</v>
      </c>
      <c r="BT107" s="531"/>
      <c r="BU107" s="531"/>
      <c r="BV107" s="531"/>
      <c r="BW107" s="531"/>
      <c r="BX107" s="531"/>
      <c r="BY107" s="531"/>
      <c r="BZ107" s="531"/>
      <c r="CA107" s="531"/>
      <c r="CB107" s="531"/>
      <c r="CC107" s="531"/>
      <c r="CD107" s="531"/>
      <c r="CE107" s="531"/>
      <c r="CF107" s="531"/>
      <c r="CG107" s="531"/>
      <c r="CH107" s="532"/>
      <c r="CI107" s="586">
        <f>CI106</f>
        <v>894900</v>
      </c>
      <c r="CJ107" s="587"/>
      <c r="CK107" s="587"/>
      <c r="CL107" s="587"/>
      <c r="CM107" s="587"/>
      <c r="CN107" s="587"/>
      <c r="CO107" s="587"/>
      <c r="CP107" s="587"/>
      <c r="CQ107" s="587"/>
      <c r="CR107" s="587"/>
      <c r="CS107" s="587"/>
      <c r="CT107" s="587"/>
      <c r="CU107" s="587"/>
      <c r="CV107" s="587"/>
      <c r="CW107" s="587"/>
      <c r="CX107" s="587"/>
      <c r="CY107" s="587"/>
      <c r="CZ107" s="588"/>
    </row>
    <row r="108" spans="1:104" s="13" customFormat="1" ht="15" customHeight="1" x14ac:dyDescent="0.3">
      <c r="A108" s="22"/>
      <c r="B108" s="22"/>
      <c r="C108" s="22"/>
      <c r="D108" s="22"/>
      <c r="E108" s="22"/>
      <c r="F108" s="22"/>
      <c r="G108" s="22"/>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row>
    <row r="109" spans="1:104" s="52" customFormat="1" x14ac:dyDescent="0.25">
      <c r="A109" s="545" t="s">
        <v>241</v>
      </c>
      <c r="B109" s="545"/>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5"/>
      <c r="BJ109" s="545"/>
      <c r="BK109" s="545"/>
      <c r="BL109" s="545"/>
      <c r="BM109" s="545"/>
      <c r="BN109" s="545"/>
      <c r="BO109" s="545"/>
      <c r="BP109" s="545"/>
      <c r="BQ109" s="545"/>
      <c r="BR109" s="545"/>
      <c r="BS109" s="545"/>
      <c r="BT109" s="545"/>
      <c r="BU109" s="545"/>
      <c r="BV109" s="545"/>
      <c r="BW109" s="545"/>
      <c r="BX109" s="545"/>
      <c r="BY109" s="545"/>
      <c r="BZ109" s="545"/>
      <c r="CA109" s="545"/>
      <c r="CB109" s="545"/>
      <c r="CC109" s="545"/>
      <c r="CD109" s="545"/>
      <c r="CE109" s="545"/>
      <c r="CF109" s="545"/>
      <c r="CG109" s="545"/>
      <c r="CH109" s="545"/>
      <c r="CI109" s="545"/>
      <c r="CJ109" s="545"/>
      <c r="CK109" s="545"/>
      <c r="CL109" s="545"/>
      <c r="CM109" s="545"/>
      <c r="CN109" s="545"/>
      <c r="CO109" s="545"/>
      <c r="CP109" s="545"/>
      <c r="CQ109" s="545"/>
      <c r="CR109" s="545"/>
      <c r="CS109" s="545"/>
      <c r="CT109" s="545"/>
      <c r="CU109" s="545"/>
      <c r="CV109" s="545"/>
      <c r="CW109" s="545"/>
      <c r="CX109" s="545"/>
      <c r="CY109" s="545"/>
      <c r="CZ109" s="545"/>
    </row>
    <row r="110" spans="1:104" ht="12" customHeight="1" x14ac:dyDescent="0.25"/>
    <row r="111" spans="1:104" s="52" customFormat="1" ht="12.75" customHeight="1" x14ac:dyDescent="0.25">
      <c r="A111" s="545" t="s">
        <v>242</v>
      </c>
      <c r="B111" s="545"/>
      <c r="C111" s="545"/>
      <c r="D111" s="545"/>
      <c r="E111" s="545"/>
      <c r="F111" s="545"/>
      <c r="G111" s="545"/>
      <c r="H111" s="545"/>
      <c r="I111" s="545"/>
      <c r="J111" s="545"/>
      <c r="K111" s="545"/>
      <c r="L111" s="545"/>
      <c r="M111" s="545"/>
      <c r="N111" s="545"/>
      <c r="O111" s="545"/>
      <c r="P111" s="545"/>
      <c r="Q111" s="545"/>
      <c r="R111" s="545"/>
      <c r="S111" s="545"/>
      <c r="T111" s="545"/>
      <c r="U111" s="545"/>
      <c r="V111" s="545"/>
      <c r="W111" s="545"/>
      <c r="X111" s="545"/>
      <c r="Y111" s="545"/>
      <c r="Z111" s="545"/>
      <c r="AA111" s="545"/>
      <c r="AB111" s="545"/>
      <c r="AC111" s="545"/>
      <c r="AD111" s="545"/>
      <c r="AE111" s="545"/>
      <c r="AF111" s="545"/>
      <c r="AG111" s="545"/>
      <c r="AH111" s="545"/>
      <c r="AI111" s="545"/>
      <c r="AJ111" s="545"/>
      <c r="AK111" s="545"/>
      <c r="AL111" s="545"/>
      <c r="AM111" s="545"/>
      <c r="AN111" s="545"/>
      <c r="AO111" s="545"/>
      <c r="AP111" s="545"/>
      <c r="AQ111" s="545"/>
      <c r="AR111" s="545"/>
      <c r="AS111" s="545"/>
      <c r="AT111" s="545"/>
      <c r="AU111" s="545"/>
      <c r="AV111" s="545"/>
      <c r="AW111" s="545"/>
      <c r="AX111" s="545"/>
      <c r="AY111" s="545"/>
      <c r="AZ111" s="545"/>
      <c r="BA111" s="545"/>
      <c r="BB111" s="545"/>
      <c r="BC111" s="545"/>
      <c r="BD111" s="545"/>
      <c r="BE111" s="545"/>
      <c r="BF111" s="545"/>
      <c r="BG111" s="545"/>
      <c r="BH111" s="545"/>
      <c r="BI111" s="545"/>
      <c r="BJ111" s="545"/>
      <c r="BK111" s="545"/>
      <c r="BL111" s="545"/>
      <c r="BM111" s="545"/>
      <c r="BN111" s="545"/>
      <c r="BO111" s="545"/>
      <c r="BP111" s="545"/>
      <c r="BQ111" s="545"/>
      <c r="BR111" s="545"/>
      <c r="BS111" s="545"/>
      <c r="BT111" s="545"/>
      <c r="BU111" s="545"/>
      <c r="BV111" s="545"/>
      <c r="BW111" s="545"/>
      <c r="BX111" s="545"/>
      <c r="BY111" s="545"/>
      <c r="BZ111" s="545"/>
      <c r="CA111" s="545"/>
      <c r="CB111" s="545"/>
      <c r="CC111" s="545"/>
      <c r="CD111" s="545"/>
      <c r="CE111" s="545"/>
      <c r="CF111" s="545"/>
      <c r="CG111" s="545"/>
      <c r="CH111" s="545"/>
      <c r="CI111" s="545"/>
      <c r="CJ111" s="545"/>
      <c r="CK111" s="545"/>
      <c r="CL111" s="545"/>
      <c r="CM111" s="545"/>
      <c r="CN111" s="545"/>
      <c r="CO111" s="545"/>
      <c r="CP111" s="545"/>
      <c r="CQ111" s="545"/>
      <c r="CR111" s="545"/>
      <c r="CS111" s="545"/>
      <c r="CT111" s="545"/>
      <c r="CU111" s="545"/>
      <c r="CV111" s="545"/>
      <c r="CW111" s="545"/>
      <c r="CX111" s="545"/>
      <c r="CY111" s="545"/>
      <c r="CZ111" s="545"/>
    </row>
    <row r="112" spans="1:104" ht="9" customHeight="1" x14ac:dyDescent="0.25"/>
    <row r="113" spans="1:104" s="52" customFormat="1" x14ac:dyDescent="0.25">
      <c r="A113" s="52" t="s">
        <v>43</v>
      </c>
      <c r="W113" s="548" t="s">
        <v>490</v>
      </c>
      <c r="X113" s="548"/>
      <c r="Y113" s="548"/>
      <c r="Z113" s="548"/>
      <c r="AA113" s="548"/>
      <c r="AB113" s="548"/>
      <c r="AC113" s="548"/>
      <c r="AD113" s="548"/>
      <c r="AE113" s="548"/>
      <c r="AF113" s="548"/>
      <c r="AG113" s="548"/>
      <c r="AH113" s="548"/>
      <c r="AI113" s="548"/>
      <c r="AJ113" s="548"/>
      <c r="AK113" s="548"/>
      <c r="AL113" s="548"/>
      <c r="AM113" s="548"/>
      <c r="AN113" s="548"/>
      <c r="AO113" s="548"/>
      <c r="AP113" s="548"/>
      <c r="AQ113" s="548"/>
      <c r="AR113" s="548"/>
      <c r="AS113" s="548"/>
      <c r="AT113" s="548"/>
      <c r="AU113" s="548"/>
      <c r="AV113" s="548"/>
      <c r="AW113" s="548"/>
      <c r="AX113" s="548"/>
      <c r="AY113" s="548"/>
      <c r="AZ113" s="548"/>
      <c r="BA113" s="548"/>
      <c r="BB113" s="548"/>
      <c r="BC113" s="548"/>
      <c r="BD113" s="548"/>
      <c r="BE113" s="548"/>
      <c r="BF113" s="548"/>
      <c r="BG113" s="548"/>
      <c r="BH113" s="548"/>
      <c r="BI113" s="548"/>
      <c r="BJ113" s="548"/>
      <c r="BK113" s="548"/>
      <c r="BL113" s="548"/>
      <c r="BM113" s="548"/>
      <c r="BN113" s="548"/>
      <c r="BO113" s="548"/>
      <c r="BP113" s="548"/>
      <c r="BQ113" s="548"/>
      <c r="BR113" s="548"/>
      <c r="BS113" s="548"/>
      <c r="BT113" s="548"/>
      <c r="BU113" s="548"/>
      <c r="BV113" s="548"/>
      <c r="BW113" s="548"/>
      <c r="BX113" s="548"/>
      <c r="BY113" s="548"/>
      <c r="BZ113" s="548"/>
      <c r="CA113" s="548"/>
      <c r="CB113" s="548"/>
      <c r="CC113" s="548"/>
      <c r="CD113" s="548"/>
      <c r="CE113" s="548"/>
      <c r="CF113" s="548"/>
      <c r="CG113" s="548"/>
      <c r="CH113" s="548"/>
      <c r="CI113" s="548"/>
      <c r="CJ113" s="548"/>
      <c r="CK113" s="548"/>
      <c r="CL113" s="548"/>
      <c r="CM113" s="548"/>
      <c r="CN113" s="548"/>
      <c r="CO113" s="548"/>
      <c r="CP113" s="548"/>
      <c r="CQ113" s="548"/>
      <c r="CR113" s="548"/>
      <c r="CS113" s="548"/>
      <c r="CT113" s="548"/>
      <c r="CU113" s="548"/>
      <c r="CV113" s="548"/>
      <c r="CW113" s="548"/>
      <c r="CX113" s="548"/>
      <c r="CY113" s="548"/>
      <c r="CZ113" s="548"/>
    </row>
    <row r="114" spans="1:104" s="52" customFormat="1" ht="13.5" customHeight="1" x14ac:dyDescent="0.25">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row>
    <row r="115" spans="1:104" s="54" customFormat="1" ht="63.75" customHeight="1" x14ac:dyDescent="0.3">
      <c r="A115" s="470" t="s">
        <v>45</v>
      </c>
      <c r="B115" s="471"/>
      <c r="C115" s="471"/>
      <c r="D115" s="471"/>
      <c r="E115" s="471"/>
      <c r="F115" s="471"/>
      <c r="G115" s="472"/>
      <c r="H115" s="470" t="s">
        <v>0</v>
      </c>
      <c r="I115" s="471"/>
      <c r="J115" s="471"/>
      <c r="K115" s="471"/>
      <c r="L115" s="471"/>
      <c r="M115" s="471"/>
      <c r="N115" s="471"/>
      <c r="O115" s="471"/>
      <c r="P115" s="471"/>
      <c r="Q115" s="471"/>
      <c r="R115" s="471"/>
      <c r="S115" s="471"/>
      <c r="T115" s="471"/>
      <c r="U115" s="471"/>
      <c r="V115" s="471"/>
      <c r="W115" s="471"/>
      <c r="X115" s="471"/>
      <c r="Y115" s="471"/>
      <c r="Z115" s="471"/>
      <c r="AA115" s="471"/>
      <c r="AB115" s="471"/>
      <c r="AC115" s="471"/>
      <c r="AD115" s="471"/>
      <c r="AE115" s="471"/>
      <c r="AF115" s="471"/>
      <c r="AG115" s="471"/>
      <c r="AH115" s="471"/>
      <c r="AI115" s="471"/>
      <c r="AJ115" s="471"/>
      <c r="AK115" s="471"/>
      <c r="AL115" s="471"/>
      <c r="AM115" s="471"/>
      <c r="AN115" s="471"/>
      <c r="AO115" s="471"/>
      <c r="AP115" s="471"/>
      <c r="AQ115" s="471"/>
      <c r="AR115" s="471"/>
      <c r="AS115" s="471"/>
      <c r="AT115" s="471"/>
      <c r="AU115" s="471"/>
      <c r="AV115" s="471"/>
      <c r="AW115" s="471"/>
      <c r="AX115" s="471"/>
      <c r="AY115" s="471"/>
      <c r="AZ115" s="471"/>
      <c r="BA115" s="471"/>
      <c r="BB115" s="472"/>
      <c r="BC115" s="549" t="s">
        <v>73</v>
      </c>
      <c r="BD115" s="550"/>
      <c r="BE115" s="550"/>
      <c r="BF115" s="550"/>
      <c r="BG115" s="550"/>
      <c r="BH115" s="550"/>
      <c r="BI115" s="550"/>
      <c r="BJ115" s="550"/>
      <c r="BK115" s="550"/>
      <c r="BL115" s="550"/>
      <c r="BM115" s="550"/>
      <c r="BN115" s="550"/>
      <c r="BO115" s="550"/>
      <c r="BP115" s="550"/>
      <c r="BQ115" s="550"/>
      <c r="BR115" s="551"/>
      <c r="BS115" s="558" t="s">
        <v>74</v>
      </c>
      <c r="BT115" s="558"/>
      <c r="BU115" s="558"/>
      <c r="BV115" s="558"/>
      <c r="BW115" s="558"/>
      <c r="BX115" s="558"/>
      <c r="BY115" s="558"/>
      <c r="BZ115" s="558"/>
      <c r="CA115" s="558"/>
      <c r="CB115" s="558"/>
      <c r="CC115" s="558"/>
      <c r="CD115" s="558"/>
      <c r="CE115" s="558"/>
      <c r="CF115" s="558"/>
      <c r="CG115" s="558"/>
      <c r="CH115" s="558"/>
      <c r="CI115" s="558" t="s">
        <v>75</v>
      </c>
      <c r="CJ115" s="558"/>
      <c r="CK115" s="558"/>
      <c r="CL115" s="558"/>
      <c r="CM115" s="558"/>
      <c r="CN115" s="558"/>
      <c r="CO115" s="558"/>
      <c r="CP115" s="558"/>
      <c r="CQ115" s="558"/>
      <c r="CR115" s="558"/>
      <c r="CS115" s="558"/>
      <c r="CT115" s="558"/>
      <c r="CU115" s="558"/>
      <c r="CV115" s="558"/>
      <c r="CW115" s="558"/>
      <c r="CX115" s="558"/>
      <c r="CY115" s="558"/>
      <c r="CZ115" s="558"/>
    </row>
    <row r="116" spans="1:104" s="12" customFormat="1" ht="13.2" x14ac:dyDescent="0.3">
      <c r="A116" s="568">
        <v>1</v>
      </c>
      <c r="B116" s="568"/>
      <c r="C116" s="568"/>
      <c r="D116" s="568"/>
      <c r="E116" s="568"/>
      <c r="F116" s="568"/>
      <c r="G116" s="568"/>
      <c r="H116" s="568">
        <v>2</v>
      </c>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8"/>
      <c r="AK116" s="568"/>
      <c r="AL116" s="568"/>
      <c r="AM116" s="568"/>
      <c r="AN116" s="568"/>
      <c r="AO116" s="568"/>
      <c r="AP116" s="568"/>
      <c r="AQ116" s="568"/>
      <c r="AR116" s="568"/>
      <c r="AS116" s="568"/>
      <c r="AT116" s="568"/>
      <c r="AU116" s="568"/>
      <c r="AV116" s="568"/>
      <c r="AW116" s="568"/>
      <c r="AX116" s="568"/>
      <c r="AY116" s="568"/>
      <c r="AZ116" s="568"/>
      <c r="BA116" s="568"/>
      <c r="BB116" s="568"/>
      <c r="BC116" s="568">
        <v>3</v>
      </c>
      <c r="BD116" s="568"/>
      <c r="BE116" s="568"/>
      <c r="BF116" s="568"/>
      <c r="BG116" s="568"/>
      <c r="BH116" s="568"/>
      <c r="BI116" s="568"/>
      <c r="BJ116" s="568"/>
      <c r="BK116" s="568"/>
      <c r="BL116" s="568"/>
      <c r="BM116" s="568"/>
      <c r="BN116" s="568"/>
      <c r="BO116" s="568"/>
      <c r="BP116" s="568"/>
      <c r="BQ116" s="568"/>
      <c r="BR116" s="568"/>
      <c r="BS116" s="568">
        <v>4</v>
      </c>
      <c r="BT116" s="568"/>
      <c r="BU116" s="568"/>
      <c r="BV116" s="568"/>
      <c r="BW116" s="568"/>
      <c r="BX116" s="568"/>
      <c r="BY116" s="568"/>
      <c r="BZ116" s="568"/>
      <c r="CA116" s="568"/>
      <c r="CB116" s="568"/>
      <c r="CC116" s="568"/>
      <c r="CD116" s="568"/>
      <c r="CE116" s="568"/>
      <c r="CF116" s="568"/>
      <c r="CG116" s="568"/>
      <c r="CH116" s="568"/>
      <c r="CI116" s="568">
        <v>5</v>
      </c>
      <c r="CJ116" s="568"/>
      <c r="CK116" s="568"/>
      <c r="CL116" s="568"/>
      <c r="CM116" s="568"/>
      <c r="CN116" s="568"/>
      <c r="CO116" s="568"/>
      <c r="CP116" s="568"/>
      <c r="CQ116" s="568"/>
      <c r="CR116" s="568"/>
      <c r="CS116" s="568"/>
      <c r="CT116" s="568"/>
      <c r="CU116" s="568"/>
      <c r="CV116" s="568"/>
      <c r="CW116" s="568"/>
      <c r="CX116" s="568"/>
      <c r="CY116" s="568"/>
      <c r="CZ116" s="568"/>
    </row>
    <row r="117" spans="1:104" s="13" customFormat="1" ht="15" customHeight="1" x14ac:dyDescent="0.3">
      <c r="A117" s="578" t="s">
        <v>635</v>
      </c>
      <c r="B117" s="579"/>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79"/>
      <c r="AL117" s="579"/>
      <c r="AM117" s="579"/>
      <c r="AN117" s="579"/>
      <c r="AO117" s="579"/>
      <c r="AP117" s="579"/>
      <c r="AQ117" s="579"/>
      <c r="AR117" s="579"/>
      <c r="AS117" s="579"/>
      <c r="AT117" s="579"/>
      <c r="AU117" s="579"/>
      <c r="AV117" s="579"/>
      <c r="AW117" s="579"/>
      <c r="AX117" s="579"/>
      <c r="AY117" s="579"/>
      <c r="AZ117" s="579"/>
      <c r="BA117" s="579"/>
      <c r="BB117" s="579"/>
      <c r="BC117" s="579"/>
      <c r="BD117" s="579"/>
      <c r="BE117" s="579"/>
      <c r="BF117" s="579"/>
      <c r="BG117" s="579"/>
      <c r="BH117" s="579"/>
      <c r="BI117" s="579"/>
      <c r="BJ117" s="579"/>
      <c r="BK117" s="579"/>
      <c r="BL117" s="579"/>
      <c r="BM117" s="579"/>
      <c r="BN117" s="579"/>
      <c r="BO117" s="579"/>
      <c r="BP117" s="579"/>
      <c r="BQ117" s="579"/>
      <c r="BR117" s="579"/>
      <c r="BS117" s="579"/>
      <c r="BT117" s="579"/>
      <c r="BU117" s="579"/>
      <c r="BV117" s="579"/>
      <c r="BW117" s="579"/>
      <c r="BX117" s="579"/>
      <c r="BY117" s="579"/>
      <c r="BZ117" s="579"/>
      <c r="CA117" s="579"/>
      <c r="CB117" s="579"/>
      <c r="CC117" s="579"/>
      <c r="CD117" s="579"/>
      <c r="CE117" s="579"/>
      <c r="CF117" s="579"/>
      <c r="CG117" s="579"/>
      <c r="CH117" s="579"/>
      <c r="CI117" s="579"/>
      <c r="CJ117" s="579"/>
      <c r="CK117" s="579"/>
      <c r="CL117" s="579"/>
      <c r="CM117" s="579"/>
      <c r="CN117" s="579"/>
      <c r="CO117" s="579"/>
      <c r="CP117" s="579"/>
      <c r="CQ117" s="579"/>
      <c r="CR117" s="579"/>
      <c r="CS117" s="579"/>
      <c r="CT117" s="579"/>
      <c r="CU117" s="579"/>
      <c r="CV117" s="579"/>
      <c r="CW117" s="579"/>
      <c r="CX117" s="579"/>
      <c r="CY117" s="579"/>
      <c r="CZ117" s="579"/>
    </row>
    <row r="118" spans="1:104" s="13" customFormat="1" ht="15" customHeight="1" x14ac:dyDescent="0.3">
      <c r="A118" s="539" t="s">
        <v>63</v>
      </c>
      <c r="B118" s="540"/>
      <c r="C118" s="540"/>
      <c r="D118" s="540"/>
      <c r="E118" s="540"/>
      <c r="F118" s="540"/>
      <c r="G118" s="541"/>
      <c r="H118" s="580" t="s">
        <v>474</v>
      </c>
      <c r="I118" s="581"/>
      <c r="J118" s="581"/>
      <c r="K118" s="581"/>
      <c r="L118" s="581"/>
      <c r="M118" s="581"/>
      <c r="N118" s="581"/>
      <c r="O118" s="581"/>
      <c r="P118" s="581"/>
      <c r="Q118" s="581"/>
      <c r="R118" s="581"/>
      <c r="S118" s="581"/>
      <c r="T118" s="581"/>
      <c r="U118" s="581"/>
      <c r="V118" s="581"/>
      <c r="W118" s="581"/>
      <c r="X118" s="581"/>
      <c r="Y118" s="581"/>
      <c r="Z118" s="581"/>
      <c r="AA118" s="581"/>
      <c r="AB118" s="581"/>
      <c r="AC118" s="581"/>
      <c r="AD118" s="581"/>
      <c r="AE118" s="581"/>
      <c r="AF118" s="581"/>
      <c r="AG118" s="581"/>
      <c r="AH118" s="581"/>
      <c r="AI118" s="581"/>
      <c r="AJ118" s="581"/>
      <c r="AK118" s="581"/>
      <c r="AL118" s="581"/>
      <c r="AM118" s="581"/>
      <c r="AN118" s="581"/>
      <c r="AO118" s="581"/>
      <c r="AP118" s="581"/>
      <c r="AQ118" s="581"/>
      <c r="AR118" s="581"/>
      <c r="AS118" s="581"/>
      <c r="AT118" s="581"/>
      <c r="AU118" s="581"/>
      <c r="AV118" s="581"/>
      <c r="AW118" s="581"/>
      <c r="AX118" s="581"/>
      <c r="AY118" s="581"/>
      <c r="AZ118" s="581"/>
      <c r="BA118" s="581"/>
      <c r="BB118" s="582"/>
      <c r="BC118" s="530"/>
      <c r="BD118" s="531"/>
      <c r="BE118" s="531"/>
      <c r="BF118" s="531"/>
      <c r="BG118" s="531"/>
      <c r="BH118" s="531"/>
      <c r="BI118" s="531"/>
      <c r="BJ118" s="531"/>
      <c r="BK118" s="531"/>
      <c r="BL118" s="531"/>
      <c r="BM118" s="531"/>
      <c r="BN118" s="531"/>
      <c r="BO118" s="531"/>
      <c r="BP118" s="531"/>
      <c r="BQ118" s="531"/>
      <c r="BR118" s="532"/>
      <c r="BS118" s="530"/>
      <c r="BT118" s="531"/>
      <c r="BU118" s="531"/>
      <c r="BV118" s="531"/>
      <c r="BW118" s="531"/>
      <c r="BX118" s="531"/>
      <c r="BY118" s="531"/>
      <c r="BZ118" s="531"/>
      <c r="CA118" s="531"/>
      <c r="CB118" s="531"/>
      <c r="CC118" s="531"/>
      <c r="CD118" s="531"/>
      <c r="CE118" s="531"/>
      <c r="CF118" s="531"/>
      <c r="CG118" s="531"/>
      <c r="CH118" s="532"/>
      <c r="CI118" s="583">
        <v>271857</v>
      </c>
      <c r="CJ118" s="584"/>
      <c r="CK118" s="584"/>
      <c r="CL118" s="584"/>
      <c r="CM118" s="584"/>
      <c r="CN118" s="584"/>
      <c r="CO118" s="584"/>
      <c r="CP118" s="584"/>
      <c r="CQ118" s="584"/>
      <c r="CR118" s="584"/>
      <c r="CS118" s="584"/>
      <c r="CT118" s="584"/>
      <c r="CU118" s="584"/>
      <c r="CV118" s="584"/>
      <c r="CW118" s="584"/>
      <c r="CX118" s="584"/>
      <c r="CY118" s="584"/>
      <c r="CZ118" s="585"/>
    </row>
    <row r="119" spans="1:104" s="13" customFormat="1" ht="15" customHeight="1" x14ac:dyDescent="0.3">
      <c r="A119" s="562" t="s">
        <v>260</v>
      </c>
      <c r="B119" s="563"/>
      <c r="C119" s="563"/>
      <c r="D119" s="563"/>
      <c r="E119" s="563"/>
      <c r="F119" s="563"/>
      <c r="G119" s="563"/>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3"/>
      <c r="AD119" s="563"/>
      <c r="AE119" s="563"/>
      <c r="AF119" s="563"/>
      <c r="AG119" s="563"/>
      <c r="AH119" s="563"/>
      <c r="AI119" s="563"/>
      <c r="AJ119" s="563"/>
      <c r="AK119" s="563"/>
      <c r="AL119" s="563"/>
      <c r="AM119" s="563"/>
      <c r="AN119" s="563"/>
      <c r="AO119" s="563"/>
      <c r="AP119" s="563"/>
      <c r="AQ119" s="563"/>
      <c r="AR119" s="563"/>
      <c r="AS119" s="563"/>
      <c r="AT119" s="563"/>
      <c r="AU119" s="563"/>
      <c r="AV119" s="563"/>
      <c r="AW119" s="563"/>
      <c r="AX119" s="563"/>
      <c r="AY119" s="563"/>
      <c r="AZ119" s="563"/>
      <c r="BA119" s="563"/>
      <c r="BB119" s="564"/>
      <c r="BC119" s="530" t="s">
        <v>4</v>
      </c>
      <c r="BD119" s="531"/>
      <c r="BE119" s="531"/>
      <c r="BF119" s="531"/>
      <c r="BG119" s="531"/>
      <c r="BH119" s="531"/>
      <c r="BI119" s="531"/>
      <c r="BJ119" s="531"/>
      <c r="BK119" s="531"/>
      <c r="BL119" s="531"/>
      <c r="BM119" s="531"/>
      <c r="BN119" s="531"/>
      <c r="BO119" s="531"/>
      <c r="BP119" s="531"/>
      <c r="BQ119" s="531"/>
      <c r="BR119" s="532"/>
      <c r="BS119" s="530" t="s">
        <v>4</v>
      </c>
      <c r="BT119" s="531"/>
      <c r="BU119" s="531"/>
      <c r="BV119" s="531"/>
      <c r="BW119" s="531"/>
      <c r="BX119" s="531"/>
      <c r="BY119" s="531"/>
      <c r="BZ119" s="531"/>
      <c r="CA119" s="531"/>
      <c r="CB119" s="531"/>
      <c r="CC119" s="531"/>
      <c r="CD119" s="531"/>
      <c r="CE119" s="531"/>
      <c r="CF119" s="531"/>
      <c r="CG119" s="531"/>
      <c r="CH119" s="532"/>
      <c r="CI119" s="586">
        <f>CI118</f>
        <v>271857</v>
      </c>
      <c r="CJ119" s="587"/>
      <c r="CK119" s="587"/>
      <c r="CL119" s="587"/>
      <c r="CM119" s="587"/>
      <c r="CN119" s="587"/>
      <c r="CO119" s="587"/>
      <c r="CP119" s="587"/>
      <c r="CQ119" s="587"/>
      <c r="CR119" s="587"/>
      <c r="CS119" s="587"/>
      <c r="CT119" s="587"/>
      <c r="CU119" s="587"/>
      <c r="CV119" s="587"/>
      <c r="CW119" s="587"/>
      <c r="CX119" s="587"/>
      <c r="CY119" s="587"/>
      <c r="CZ119" s="588"/>
    </row>
    <row r="120" spans="1:104" s="13" customFormat="1" ht="15" customHeight="1" x14ac:dyDescent="0.3">
      <c r="A120" s="578" t="s">
        <v>636</v>
      </c>
      <c r="B120" s="579"/>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79"/>
      <c r="AL120" s="579"/>
      <c r="AM120" s="579"/>
      <c r="AN120" s="579"/>
      <c r="AO120" s="579"/>
      <c r="AP120" s="579"/>
      <c r="AQ120" s="579"/>
      <c r="AR120" s="579"/>
      <c r="AS120" s="579"/>
      <c r="AT120" s="579"/>
      <c r="AU120" s="579"/>
      <c r="AV120" s="579"/>
      <c r="AW120" s="579"/>
      <c r="AX120" s="579"/>
      <c r="AY120" s="579"/>
      <c r="AZ120" s="579"/>
      <c r="BA120" s="579"/>
      <c r="BB120" s="579"/>
      <c r="BC120" s="579"/>
      <c r="BD120" s="579"/>
      <c r="BE120" s="579"/>
      <c r="BF120" s="579"/>
      <c r="BG120" s="579"/>
      <c r="BH120" s="579"/>
      <c r="BI120" s="579"/>
      <c r="BJ120" s="579"/>
      <c r="BK120" s="579"/>
      <c r="BL120" s="579"/>
      <c r="BM120" s="579"/>
      <c r="BN120" s="579"/>
      <c r="BO120" s="579"/>
      <c r="BP120" s="579"/>
      <c r="BQ120" s="579"/>
      <c r="BR120" s="579"/>
      <c r="BS120" s="579"/>
      <c r="BT120" s="579"/>
      <c r="BU120" s="579"/>
      <c r="BV120" s="579"/>
      <c r="BW120" s="579"/>
      <c r="BX120" s="579"/>
      <c r="BY120" s="579"/>
      <c r="BZ120" s="579"/>
      <c r="CA120" s="579"/>
      <c r="CB120" s="579"/>
      <c r="CC120" s="579"/>
      <c r="CD120" s="579"/>
      <c r="CE120" s="579"/>
      <c r="CF120" s="579"/>
      <c r="CG120" s="579"/>
      <c r="CH120" s="579"/>
      <c r="CI120" s="579"/>
      <c r="CJ120" s="579"/>
      <c r="CK120" s="579"/>
      <c r="CL120" s="579"/>
      <c r="CM120" s="579"/>
      <c r="CN120" s="579"/>
      <c r="CO120" s="579"/>
      <c r="CP120" s="579"/>
      <c r="CQ120" s="579"/>
      <c r="CR120" s="579"/>
      <c r="CS120" s="579"/>
      <c r="CT120" s="579"/>
      <c r="CU120" s="579"/>
      <c r="CV120" s="579"/>
      <c r="CW120" s="579"/>
      <c r="CX120" s="579"/>
      <c r="CY120" s="579"/>
      <c r="CZ120" s="579"/>
    </row>
    <row r="121" spans="1:104" s="13" customFormat="1" ht="15" customHeight="1" x14ac:dyDescent="0.3">
      <c r="A121" s="539" t="s">
        <v>63</v>
      </c>
      <c r="B121" s="540"/>
      <c r="C121" s="540"/>
      <c r="D121" s="540"/>
      <c r="E121" s="540"/>
      <c r="F121" s="540"/>
      <c r="G121" s="541"/>
      <c r="H121" s="580" t="s">
        <v>659</v>
      </c>
      <c r="I121" s="581"/>
      <c r="J121" s="581"/>
      <c r="K121" s="581"/>
      <c r="L121" s="581"/>
      <c r="M121" s="581"/>
      <c r="N121" s="581"/>
      <c r="O121" s="581"/>
      <c r="P121" s="581"/>
      <c r="Q121" s="581"/>
      <c r="R121" s="581"/>
      <c r="S121" s="581"/>
      <c r="T121" s="581"/>
      <c r="U121" s="581"/>
      <c r="V121" s="581"/>
      <c r="W121" s="581"/>
      <c r="X121" s="581"/>
      <c r="Y121" s="581"/>
      <c r="Z121" s="581"/>
      <c r="AA121" s="581"/>
      <c r="AB121" s="581"/>
      <c r="AC121" s="581"/>
      <c r="AD121" s="581"/>
      <c r="AE121" s="581"/>
      <c r="AF121" s="581"/>
      <c r="AG121" s="581"/>
      <c r="AH121" s="581"/>
      <c r="AI121" s="581"/>
      <c r="AJ121" s="581"/>
      <c r="AK121" s="581"/>
      <c r="AL121" s="581"/>
      <c r="AM121" s="581"/>
      <c r="AN121" s="581"/>
      <c r="AO121" s="581"/>
      <c r="AP121" s="581"/>
      <c r="AQ121" s="581"/>
      <c r="AR121" s="581"/>
      <c r="AS121" s="581"/>
      <c r="AT121" s="581"/>
      <c r="AU121" s="581"/>
      <c r="AV121" s="581"/>
      <c r="AW121" s="581"/>
      <c r="AX121" s="581"/>
      <c r="AY121" s="581"/>
      <c r="AZ121" s="581"/>
      <c r="BA121" s="581"/>
      <c r="BB121" s="582"/>
      <c r="BC121" s="530"/>
      <c r="BD121" s="531"/>
      <c r="BE121" s="531"/>
      <c r="BF121" s="531"/>
      <c r="BG121" s="531"/>
      <c r="BH121" s="531"/>
      <c r="BI121" s="531"/>
      <c r="BJ121" s="531"/>
      <c r="BK121" s="531"/>
      <c r="BL121" s="531"/>
      <c r="BM121" s="531"/>
      <c r="BN121" s="531"/>
      <c r="BO121" s="531"/>
      <c r="BP121" s="531"/>
      <c r="BQ121" s="531"/>
      <c r="BR121" s="532"/>
      <c r="BS121" s="530"/>
      <c r="BT121" s="531"/>
      <c r="BU121" s="531"/>
      <c r="BV121" s="531"/>
      <c r="BW121" s="531"/>
      <c r="BX121" s="531"/>
      <c r="BY121" s="531"/>
      <c r="BZ121" s="531"/>
      <c r="CA121" s="531"/>
      <c r="CB121" s="531"/>
      <c r="CC121" s="531"/>
      <c r="CD121" s="531"/>
      <c r="CE121" s="531"/>
      <c r="CF121" s="531"/>
      <c r="CG121" s="531"/>
      <c r="CH121" s="532"/>
      <c r="CI121" s="583">
        <v>8897</v>
      </c>
      <c r="CJ121" s="584"/>
      <c r="CK121" s="584"/>
      <c r="CL121" s="584"/>
      <c r="CM121" s="584"/>
      <c r="CN121" s="584"/>
      <c r="CO121" s="584"/>
      <c r="CP121" s="584"/>
      <c r="CQ121" s="584"/>
      <c r="CR121" s="584"/>
      <c r="CS121" s="584"/>
      <c r="CT121" s="584"/>
      <c r="CU121" s="584"/>
      <c r="CV121" s="584"/>
      <c r="CW121" s="584"/>
      <c r="CX121" s="584"/>
      <c r="CY121" s="584"/>
      <c r="CZ121" s="585"/>
    </row>
    <row r="122" spans="1:104" s="13" customFormat="1" ht="15" customHeight="1" x14ac:dyDescent="0.3">
      <c r="A122" s="562" t="s">
        <v>260</v>
      </c>
      <c r="B122" s="563"/>
      <c r="C122" s="563"/>
      <c r="D122" s="563"/>
      <c r="E122" s="563"/>
      <c r="F122" s="563"/>
      <c r="G122" s="563"/>
      <c r="H122" s="563"/>
      <c r="I122" s="563"/>
      <c r="J122" s="563"/>
      <c r="K122" s="563"/>
      <c r="L122" s="563"/>
      <c r="M122" s="563"/>
      <c r="N122" s="563"/>
      <c r="O122" s="563"/>
      <c r="P122" s="563"/>
      <c r="Q122" s="563"/>
      <c r="R122" s="563"/>
      <c r="S122" s="563"/>
      <c r="T122" s="563"/>
      <c r="U122" s="563"/>
      <c r="V122" s="563"/>
      <c r="W122" s="563"/>
      <c r="X122" s="563"/>
      <c r="Y122" s="563"/>
      <c r="Z122" s="563"/>
      <c r="AA122" s="563"/>
      <c r="AB122" s="563"/>
      <c r="AC122" s="563"/>
      <c r="AD122" s="563"/>
      <c r="AE122" s="563"/>
      <c r="AF122" s="563"/>
      <c r="AG122" s="563"/>
      <c r="AH122" s="563"/>
      <c r="AI122" s="563"/>
      <c r="AJ122" s="563"/>
      <c r="AK122" s="563"/>
      <c r="AL122" s="563"/>
      <c r="AM122" s="563"/>
      <c r="AN122" s="563"/>
      <c r="AO122" s="563"/>
      <c r="AP122" s="563"/>
      <c r="AQ122" s="563"/>
      <c r="AR122" s="563"/>
      <c r="AS122" s="563"/>
      <c r="AT122" s="563"/>
      <c r="AU122" s="563"/>
      <c r="AV122" s="563"/>
      <c r="AW122" s="563"/>
      <c r="AX122" s="563"/>
      <c r="AY122" s="563"/>
      <c r="AZ122" s="563"/>
      <c r="BA122" s="563"/>
      <c r="BB122" s="564"/>
      <c r="BC122" s="530" t="s">
        <v>4</v>
      </c>
      <c r="BD122" s="531"/>
      <c r="BE122" s="531"/>
      <c r="BF122" s="531"/>
      <c r="BG122" s="531"/>
      <c r="BH122" s="531"/>
      <c r="BI122" s="531"/>
      <c r="BJ122" s="531"/>
      <c r="BK122" s="531"/>
      <c r="BL122" s="531"/>
      <c r="BM122" s="531"/>
      <c r="BN122" s="531"/>
      <c r="BO122" s="531"/>
      <c r="BP122" s="531"/>
      <c r="BQ122" s="531"/>
      <c r="BR122" s="532"/>
      <c r="BS122" s="530" t="s">
        <v>4</v>
      </c>
      <c r="BT122" s="531"/>
      <c r="BU122" s="531"/>
      <c r="BV122" s="531"/>
      <c r="BW122" s="531"/>
      <c r="BX122" s="531"/>
      <c r="BY122" s="531"/>
      <c r="BZ122" s="531"/>
      <c r="CA122" s="531"/>
      <c r="CB122" s="531"/>
      <c r="CC122" s="531"/>
      <c r="CD122" s="531"/>
      <c r="CE122" s="531"/>
      <c r="CF122" s="531"/>
      <c r="CG122" s="531"/>
      <c r="CH122" s="532"/>
      <c r="CI122" s="583"/>
      <c r="CJ122" s="584"/>
      <c r="CK122" s="584"/>
      <c r="CL122" s="584"/>
      <c r="CM122" s="584"/>
      <c r="CN122" s="584"/>
      <c r="CO122" s="584"/>
      <c r="CP122" s="584"/>
      <c r="CQ122" s="584"/>
      <c r="CR122" s="584"/>
      <c r="CS122" s="584"/>
      <c r="CT122" s="584"/>
      <c r="CU122" s="584"/>
      <c r="CV122" s="584"/>
      <c r="CW122" s="584"/>
      <c r="CX122" s="584"/>
      <c r="CY122" s="584"/>
      <c r="CZ122" s="585"/>
    </row>
    <row r="123" spans="1:104" s="13" customFormat="1" ht="15" customHeight="1" x14ac:dyDescent="0.3">
      <c r="A123" s="542" t="s">
        <v>52</v>
      </c>
      <c r="B123" s="543"/>
      <c r="C123" s="543"/>
      <c r="D123" s="543"/>
      <c r="E123" s="543"/>
      <c r="F123" s="543"/>
      <c r="G123" s="543"/>
      <c r="H123" s="543"/>
      <c r="I123" s="543"/>
      <c r="J123" s="543"/>
      <c r="K123" s="543"/>
      <c r="L123" s="543"/>
      <c r="M123" s="543"/>
      <c r="N123" s="543"/>
      <c r="O123" s="543"/>
      <c r="P123" s="543"/>
      <c r="Q123" s="543"/>
      <c r="R123" s="543"/>
      <c r="S123" s="543"/>
      <c r="T123" s="543"/>
      <c r="U123" s="543"/>
      <c r="V123" s="543"/>
      <c r="W123" s="543"/>
      <c r="X123" s="543"/>
      <c r="Y123" s="543"/>
      <c r="Z123" s="543"/>
      <c r="AA123" s="543"/>
      <c r="AB123" s="543"/>
      <c r="AC123" s="543"/>
      <c r="AD123" s="54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3"/>
      <c r="AY123" s="543"/>
      <c r="AZ123" s="543"/>
      <c r="BA123" s="543"/>
      <c r="BB123" s="544"/>
      <c r="BC123" s="533" t="s">
        <v>4</v>
      </c>
      <c r="BD123" s="533"/>
      <c r="BE123" s="533"/>
      <c r="BF123" s="533"/>
      <c r="BG123" s="533"/>
      <c r="BH123" s="533"/>
      <c r="BI123" s="533"/>
      <c r="BJ123" s="533"/>
      <c r="BK123" s="533"/>
      <c r="BL123" s="533"/>
      <c r="BM123" s="533"/>
      <c r="BN123" s="533"/>
      <c r="BO123" s="533"/>
      <c r="BP123" s="533"/>
      <c r="BQ123" s="533"/>
      <c r="BR123" s="533"/>
      <c r="BS123" s="533" t="s">
        <v>4</v>
      </c>
      <c r="BT123" s="533"/>
      <c r="BU123" s="533"/>
      <c r="BV123" s="533"/>
      <c r="BW123" s="533"/>
      <c r="BX123" s="533"/>
      <c r="BY123" s="533"/>
      <c r="BZ123" s="533"/>
      <c r="CA123" s="533"/>
      <c r="CB123" s="533"/>
      <c r="CC123" s="533"/>
      <c r="CD123" s="533"/>
      <c r="CE123" s="533"/>
      <c r="CF123" s="533"/>
      <c r="CG123" s="533"/>
      <c r="CH123" s="533"/>
      <c r="CI123" s="591">
        <f>CI119+CI121</f>
        <v>280754</v>
      </c>
      <c r="CJ123" s="591"/>
      <c r="CK123" s="591"/>
      <c r="CL123" s="591"/>
      <c r="CM123" s="591"/>
      <c r="CN123" s="591"/>
      <c r="CO123" s="591"/>
      <c r="CP123" s="591"/>
      <c r="CQ123" s="591"/>
      <c r="CR123" s="591"/>
      <c r="CS123" s="591"/>
      <c r="CT123" s="591"/>
      <c r="CU123" s="591"/>
      <c r="CV123" s="591"/>
      <c r="CW123" s="591"/>
      <c r="CX123" s="591"/>
      <c r="CY123" s="591"/>
      <c r="CZ123" s="591"/>
    </row>
    <row r="124" spans="1:104" s="13" customFormat="1" ht="15" customHeight="1" x14ac:dyDescent="0.3">
      <c r="A124" s="22"/>
      <c r="B124" s="22"/>
      <c r="C124" s="22"/>
      <c r="D124" s="22"/>
      <c r="E124" s="22"/>
      <c r="F124" s="22"/>
      <c r="G124" s="22"/>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row>
    <row r="125" spans="1:104" s="52" customFormat="1" ht="29.25" customHeight="1" x14ac:dyDescent="0.25">
      <c r="A125" s="486" t="s">
        <v>243</v>
      </c>
      <c r="B125" s="486"/>
      <c r="C125" s="486"/>
      <c r="D125" s="486"/>
      <c r="E125" s="486"/>
      <c r="F125" s="486"/>
      <c r="G125" s="486"/>
      <c r="H125" s="486"/>
      <c r="I125" s="486"/>
      <c r="J125" s="486"/>
      <c r="K125" s="486"/>
      <c r="L125" s="486"/>
      <c r="M125" s="486"/>
      <c r="N125" s="486"/>
      <c r="O125" s="486"/>
      <c r="P125" s="486"/>
      <c r="Q125" s="486"/>
      <c r="R125" s="486"/>
      <c r="S125" s="486"/>
      <c r="T125" s="486"/>
      <c r="U125" s="486"/>
      <c r="V125" s="486"/>
      <c r="W125" s="486"/>
      <c r="X125" s="486"/>
      <c r="Y125" s="486"/>
      <c r="Z125" s="486"/>
      <c r="AA125" s="486"/>
      <c r="AB125" s="486"/>
      <c r="AC125" s="486"/>
      <c r="AD125" s="486"/>
      <c r="AE125" s="486"/>
      <c r="AF125" s="486"/>
      <c r="AG125" s="486"/>
      <c r="AH125" s="486"/>
      <c r="AI125" s="486"/>
      <c r="AJ125" s="486"/>
      <c r="AK125" s="486"/>
      <c r="AL125" s="486"/>
      <c r="AM125" s="486"/>
      <c r="AN125" s="486"/>
      <c r="AO125" s="486"/>
      <c r="AP125" s="486"/>
      <c r="AQ125" s="486"/>
      <c r="AR125" s="486"/>
      <c r="AS125" s="486"/>
      <c r="AT125" s="486"/>
      <c r="AU125" s="486"/>
      <c r="AV125" s="486"/>
      <c r="AW125" s="486"/>
      <c r="AX125" s="486"/>
      <c r="AY125" s="486"/>
      <c r="AZ125" s="486"/>
      <c r="BA125" s="486"/>
      <c r="BB125" s="486"/>
      <c r="BC125" s="486"/>
      <c r="BD125" s="486"/>
      <c r="BE125" s="486"/>
      <c r="BF125" s="486"/>
      <c r="BG125" s="486"/>
      <c r="BH125" s="486"/>
      <c r="BI125" s="486"/>
      <c r="BJ125" s="486"/>
      <c r="BK125" s="486"/>
      <c r="BL125" s="486"/>
      <c r="BM125" s="486"/>
      <c r="BN125" s="486"/>
      <c r="BO125" s="486"/>
      <c r="BP125" s="486"/>
      <c r="BQ125" s="486"/>
      <c r="BR125" s="486"/>
      <c r="BS125" s="486"/>
      <c r="BT125" s="486"/>
      <c r="BU125" s="486"/>
      <c r="BV125" s="486"/>
      <c r="BW125" s="486"/>
      <c r="BX125" s="486"/>
      <c r="BY125" s="486"/>
      <c r="BZ125" s="486"/>
      <c r="CA125" s="486"/>
      <c r="CB125" s="486"/>
      <c r="CC125" s="486"/>
      <c r="CD125" s="486"/>
      <c r="CE125" s="486"/>
      <c r="CF125" s="486"/>
      <c r="CG125" s="486"/>
      <c r="CH125" s="486"/>
      <c r="CI125" s="486"/>
      <c r="CJ125" s="486"/>
      <c r="CK125" s="486"/>
      <c r="CL125" s="486"/>
      <c r="CM125" s="486"/>
      <c r="CN125" s="486"/>
      <c r="CO125" s="486"/>
      <c r="CP125" s="486"/>
      <c r="CQ125" s="486"/>
      <c r="CR125" s="486"/>
      <c r="CS125" s="486"/>
      <c r="CT125" s="486"/>
      <c r="CU125" s="486"/>
      <c r="CV125" s="486"/>
      <c r="CW125" s="486"/>
      <c r="CX125" s="486"/>
      <c r="CY125" s="486"/>
      <c r="CZ125" s="486"/>
    </row>
    <row r="126" spans="1:104" ht="6" customHeight="1" x14ac:dyDescent="0.25"/>
    <row r="127" spans="1:104" s="52" customFormat="1" x14ac:dyDescent="0.25">
      <c r="A127" s="52" t="s">
        <v>43</v>
      </c>
      <c r="W127" s="548"/>
      <c r="X127" s="548"/>
      <c r="Y127" s="548"/>
      <c r="Z127" s="548"/>
      <c r="AA127" s="548"/>
      <c r="AB127" s="548"/>
      <c r="AC127" s="548"/>
      <c r="AD127" s="548"/>
      <c r="AE127" s="548"/>
      <c r="AF127" s="548"/>
      <c r="AG127" s="548"/>
      <c r="AH127" s="548"/>
      <c r="AI127" s="548"/>
      <c r="AJ127" s="548"/>
      <c r="AK127" s="548"/>
      <c r="AL127" s="548"/>
      <c r="AM127" s="548"/>
      <c r="AN127" s="548"/>
      <c r="AO127" s="548"/>
      <c r="AP127" s="548"/>
      <c r="AQ127" s="548"/>
      <c r="AR127" s="548"/>
      <c r="AS127" s="548"/>
      <c r="AT127" s="548"/>
      <c r="AU127" s="548"/>
      <c r="AV127" s="548"/>
      <c r="AW127" s="548"/>
      <c r="AX127" s="548"/>
      <c r="AY127" s="548"/>
      <c r="AZ127" s="548"/>
      <c r="BA127" s="548"/>
      <c r="BB127" s="548"/>
      <c r="BC127" s="548"/>
      <c r="BD127" s="548"/>
      <c r="BE127" s="548"/>
      <c r="BF127" s="548"/>
      <c r="BG127" s="548"/>
      <c r="BH127" s="548"/>
      <c r="BI127" s="548"/>
      <c r="BJ127" s="548"/>
      <c r="BK127" s="548"/>
      <c r="BL127" s="548"/>
      <c r="BM127" s="548"/>
      <c r="BN127" s="548"/>
      <c r="BO127" s="548"/>
      <c r="BP127" s="548"/>
      <c r="BQ127" s="548"/>
      <c r="BR127" s="548"/>
      <c r="BS127" s="548"/>
      <c r="BT127" s="548"/>
      <c r="BU127" s="548"/>
      <c r="BV127" s="548"/>
      <c r="BW127" s="548"/>
      <c r="BX127" s="548"/>
      <c r="BY127" s="548"/>
      <c r="BZ127" s="548"/>
      <c r="CA127" s="548"/>
      <c r="CB127" s="548"/>
      <c r="CC127" s="548"/>
      <c r="CD127" s="548"/>
      <c r="CE127" s="548"/>
      <c r="CF127" s="548"/>
      <c r="CG127" s="548"/>
      <c r="CH127" s="548"/>
      <c r="CI127" s="548"/>
      <c r="CJ127" s="548"/>
      <c r="CK127" s="548"/>
      <c r="CL127" s="548"/>
      <c r="CM127" s="548"/>
      <c r="CN127" s="548"/>
      <c r="CO127" s="548"/>
      <c r="CP127" s="548"/>
      <c r="CQ127" s="548"/>
      <c r="CR127" s="548"/>
      <c r="CS127" s="548"/>
      <c r="CT127" s="548"/>
      <c r="CU127" s="548"/>
      <c r="CV127" s="548"/>
      <c r="CW127" s="548"/>
      <c r="CX127" s="548"/>
      <c r="CY127" s="548"/>
      <c r="CZ127" s="548"/>
    </row>
    <row r="128" spans="1:104" ht="10.5" customHeight="1" x14ac:dyDescent="0.25"/>
    <row r="129" spans="1:104" s="54" customFormat="1" ht="63.75" customHeight="1" x14ac:dyDescent="0.3">
      <c r="A129" s="470" t="s">
        <v>45</v>
      </c>
      <c r="B129" s="471"/>
      <c r="C129" s="471"/>
      <c r="D129" s="471"/>
      <c r="E129" s="471"/>
      <c r="F129" s="471"/>
      <c r="G129" s="472"/>
      <c r="H129" s="470" t="s">
        <v>0</v>
      </c>
      <c r="I129" s="471"/>
      <c r="J129" s="471"/>
      <c r="K129" s="471"/>
      <c r="L129" s="471"/>
      <c r="M129" s="471"/>
      <c r="N129" s="471"/>
      <c r="O129" s="471"/>
      <c r="P129" s="471"/>
      <c r="Q129" s="471"/>
      <c r="R129" s="471"/>
      <c r="S129" s="471"/>
      <c r="T129" s="471"/>
      <c r="U129" s="471"/>
      <c r="V129" s="471"/>
      <c r="W129" s="471"/>
      <c r="X129" s="471"/>
      <c r="Y129" s="471"/>
      <c r="Z129" s="471"/>
      <c r="AA129" s="471"/>
      <c r="AB129" s="471"/>
      <c r="AC129" s="471"/>
      <c r="AD129" s="471"/>
      <c r="AE129" s="471"/>
      <c r="AF129" s="471"/>
      <c r="AG129" s="471"/>
      <c r="AH129" s="471"/>
      <c r="AI129" s="471"/>
      <c r="AJ129" s="471"/>
      <c r="AK129" s="471"/>
      <c r="AL129" s="471"/>
      <c r="AM129" s="471"/>
      <c r="AN129" s="471"/>
      <c r="AO129" s="471"/>
      <c r="AP129" s="471"/>
      <c r="AQ129" s="471"/>
      <c r="AR129" s="471"/>
      <c r="AS129" s="471"/>
      <c r="AT129" s="471"/>
      <c r="AU129" s="471"/>
      <c r="AV129" s="471"/>
      <c r="AW129" s="471"/>
      <c r="AX129" s="471"/>
      <c r="AY129" s="471"/>
      <c r="AZ129" s="471"/>
      <c r="BA129" s="471"/>
      <c r="BB129" s="472"/>
      <c r="BC129" s="549" t="s">
        <v>73</v>
      </c>
      <c r="BD129" s="550"/>
      <c r="BE129" s="550"/>
      <c r="BF129" s="550"/>
      <c r="BG129" s="550"/>
      <c r="BH129" s="550"/>
      <c r="BI129" s="550"/>
      <c r="BJ129" s="550"/>
      <c r="BK129" s="550"/>
      <c r="BL129" s="550"/>
      <c r="BM129" s="550"/>
      <c r="BN129" s="550"/>
      <c r="BO129" s="550"/>
      <c r="BP129" s="550"/>
      <c r="BQ129" s="550"/>
      <c r="BR129" s="551"/>
      <c r="BS129" s="558" t="s">
        <v>74</v>
      </c>
      <c r="BT129" s="558"/>
      <c r="BU129" s="558"/>
      <c r="BV129" s="558"/>
      <c r="BW129" s="558"/>
      <c r="BX129" s="558"/>
      <c r="BY129" s="558"/>
      <c r="BZ129" s="558"/>
      <c r="CA129" s="558"/>
      <c r="CB129" s="558"/>
      <c r="CC129" s="558"/>
      <c r="CD129" s="558"/>
      <c r="CE129" s="558"/>
      <c r="CF129" s="558"/>
      <c r="CG129" s="558"/>
      <c r="CH129" s="558"/>
      <c r="CI129" s="558" t="s">
        <v>75</v>
      </c>
      <c r="CJ129" s="558"/>
      <c r="CK129" s="558"/>
      <c r="CL129" s="558"/>
      <c r="CM129" s="558"/>
      <c r="CN129" s="558"/>
      <c r="CO129" s="558"/>
      <c r="CP129" s="558"/>
      <c r="CQ129" s="558"/>
      <c r="CR129" s="558"/>
      <c r="CS129" s="558"/>
      <c r="CT129" s="558"/>
      <c r="CU129" s="558"/>
      <c r="CV129" s="558"/>
      <c r="CW129" s="558"/>
      <c r="CX129" s="558"/>
      <c r="CY129" s="558"/>
      <c r="CZ129" s="558"/>
    </row>
    <row r="130" spans="1:104" s="12" customFormat="1" ht="13.2" x14ac:dyDescent="0.3">
      <c r="A130" s="568">
        <v>1</v>
      </c>
      <c r="B130" s="568"/>
      <c r="C130" s="568"/>
      <c r="D130" s="568"/>
      <c r="E130" s="568"/>
      <c r="F130" s="568"/>
      <c r="G130" s="568"/>
      <c r="H130" s="568">
        <v>2</v>
      </c>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8"/>
      <c r="AY130" s="568"/>
      <c r="AZ130" s="568"/>
      <c r="BA130" s="568"/>
      <c r="BB130" s="568"/>
      <c r="BC130" s="568">
        <v>3</v>
      </c>
      <c r="BD130" s="568"/>
      <c r="BE130" s="568"/>
      <c r="BF130" s="568"/>
      <c r="BG130" s="568"/>
      <c r="BH130" s="568"/>
      <c r="BI130" s="568"/>
      <c r="BJ130" s="568"/>
      <c r="BK130" s="568"/>
      <c r="BL130" s="568"/>
      <c r="BM130" s="568"/>
      <c r="BN130" s="568"/>
      <c r="BO130" s="568"/>
      <c r="BP130" s="568"/>
      <c r="BQ130" s="568"/>
      <c r="BR130" s="568"/>
      <c r="BS130" s="568">
        <v>4</v>
      </c>
      <c r="BT130" s="568"/>
      <c r="BU130" s="568"/>
      <c r="BV130" s="568"/>
      <c r="BW130" s="568"/>
      <c r="BX130" s="568"/>
      <c r="BY130" s="568"/>
      <c r="BZ130" s="568"/>
      <c r="CA130" s="568"/>
      <c r="CB130" s="568"/>
      <c r="CC130" s="568"/>
      <c r="CD130" s="568"/>
      <c r="CE130" s="568"/>
      <c r="CF130" s="568"/>
      <c r="CG130" s="568"/>
      <c r="CH130" s="568"/>
      <c r="CI130" s="568">
        <v>5</v>
      </c>
      <c r="CJ130" s="568"/>
      <c r="CK130" s="568"/>
      <c r="CL130" s="568"/>
      <c r="CM130" s="568"/>
      <c r="CN130" s="568"/>
      <c r="CO130" s="568"/>
      <c r="CP130" s="568"/>
      <c r="CQ130" s="568"/>
      <c r="CR130" s="568"/>
      <c r="CS130" s="568"/>
      <c r="CT130" s="568"/>
      <c r="CU130" s="568"/>
      <c r="CV130" s="568"/>
      <c r="CW130" s="568"/>
      <c r="CX130" s="568"/>
      <c r="CY130" s="568"/>
      <c r="CZ130" s="568"/>
    </row>
    <row r="131" spans="1:104" s="13" customFormat="1" ht="15" customHeight="1" x14ac:dyDescent="0.3">
      <c r="A131" s="578" t="s">
        <v>226</v>
      </c>
      <c r="B131" s="579"/>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579"/>
      <c r="AY131" s="579"/>
      <c r="AZ131" s="579"/>
      <c r="BA131" s="579"/>
      <c r="BB131" s="579"/>
      <c r="BC131" s="579"/>
      <c r="BD131" s="579"/>
      <c r="BE131" s="579"/>
      <c r="BF131" s="579"/>
      <c r="BG131" s="579"/>
      <c r="BH131" s="579"/>
      <c r="BI131" s="579"/>
      <c r="BJ131" s="579"/>
      <c r="BK131" s="579"/>
      <c r="BL131" s="579"/>
      <c r="BM131" s="579"/>
      <c r="BN131" s="579"/>
      <c r="BO131" s="579"/>
      <c r="BP131" s="579"/>
      <c r="BQ131" s="579"/>
      <c r="BR131" s="579"/>
      <c r="BS131" s="579"/>
      <c r="BT131" s="579"/>
      <c r="BU131" s="579"/>
      <c r="BV131" s="579"/>
      <c r="BW131" s="579"/>
      <c r="BX131" s="579"/>
      <c r="BY131" s="579"/>
      <c r="BZ131" s="579"/>
      <c r="CA131" s="579"/>
      <c r="CB131" s="579"/>
      <c r="CC131" s="579"/>
      <c r="CD131" s="579"/>
      <c r="CE131" s="579"/>
      <c r="CF131" s="579"/>
      <c r="CG131" s="579"/>
      <c r="CH131" s="579"/>
      <c r="CI131" s="579"/>
      <c r="CJ131" s="579"/>
      <c r="CK131" s="579"/>
      <c r="CL131" s="579"/>
      <c r="CM131" s="579"/>
      <c r="CN131" s="579"/>
      <c r="CO131" s="579"/>
      <c r="CP131" s="579"/>
      <c r="CQ131" s="579"/>
      <c r="CR131" s="579"/>
      <c r="CS131" s="579"/>
      <c r="CT131" s="579"/>
      <c r="CU131" s="579"/>
      <c r="CV131" s="579"/>
      <c r="CW131" s="579"/>
      <c r="CX131" s="579"/>
      <c r="CY131" s="579"/>
      <c r="CZ131" s="579"/>
    </row>
    <row r="132" spans="1:104" s="13" customFormat="1" ht="15" customHeight="1" x14ac:dyDescent="0.3">
      <c r="A132" s="539"/>
      <c r="B132" s="540"/>
      <c r="C132" s="540"/>
      <c r="D132" s="540"/>
      <c r="E132" s="540"/>
      <c r="F132" s="540"/>
      <c r="G132" s="541"/>
      <c r="H132" s="580"/>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1"/>
      <c r="AY132" s="581"/>
      <c r="AZ132" s="581"/>
      <c r="BA132" s="581"/>
      <c r="BB132" s="582"/>
      <c r="BC132" s="530"/>
      <c r="BD132" s="531"/>
      <c r="BE132" s="531"/>
      <c r="BF132" s="531"/>
      <c r="BG132" s="531"/>
      <c r="BH132" s="531"/>
      <c r="BI132" s="531"/>
      <c r="BJ132" s="531"/>
      <c r="BK132" s="531"/>
      <c r="BL132" s="531"/>
      <c r="BM132" s="531"/>
      <c r="BN132" s="531"/>
      <c r="BO132" s="531"/>
      <c r="BP132" s="531"/>
      <c r="BQ132" s="531"/>
      <c r="BR132" s="532"/>
      <c r="BS132" s="530"/>
      <c r="BT132" s="531"/>
      <c r="BU132" s="531"/>
      <c r="BV132" s="531"/>
      <c r="BW132" s="531"/>
      <c r="BX132" s="531"/>
      <c r="BY132" s="531"/>
      <c r="BZ132" s="531"/>
      <c r="CA132" s="531"/>
      <c r="CB132" s="531"/>
      <c r="CC132" s="531"/>
      <c r="CD132" s="531"/>
      <c r="CE132" s="531"/>
      <c r="CF132" s="531"/>
      <c r="CG132" s="531"/>
      <c r="CH132" s="532"/>
      <c r="CI132" s="530"/>
      <c r="CJ132" s="531"/>
      <c r="CK132" s="531"/>
      <c r="CL132" s="531"/>
      <c r="CM132" s="531"/>
      <c r="CN132" s="531"/>
      <c r="CO132" s="531"/>
      <c r="CP132" s="531"/>
      <c r="CQ132" s="531"/>
      <c r="CR132" s="531"/>
      <c r="CS132" s="531"/>
      <c r="CT132" s="531"/>
      <c r="CU132" s="531"/>
      <c r="CV132" s="531"/>
      <c r="CW132" s="531"/>
      <c r="CX132" s="531"/>
      <c r="CY132" s="531"/>
      <c r="CZ132" s="532"/>
    </row>
    <row r="133" spans="1:104" s="13" customFormat="1" ht="15" customHeight="1" x14ac:dyDescent="0.3">
      <c r="A133" s="562" t="s">
        <v>260</v>
      </c>
      <c r="B133" s="563"/>
      <c r="C133" s="563"/>
      <c r="D133" s="563"/>
      <c r="E133" s="563"/>
      <c r="F133" s="563"/>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3"/>
      <c r="AY133" s="563"/>
      <c r="AZ133" s="563"/>
      <c r="BA133" s="563"/>
      <c r="BB133" s="564"/>
      <c r="BC133" s="530" t="s">
        <v>4</v>
      </c>
      <c r="BD133" s="531"/>
      <c r="BE133" s="531"/>
      <c r="BF133" s="531"/>
      <c r="BG133" s="531"/>
      <c r="BH133" s="531"/>
      <c r="BI133" s="531"/>
      <c r="BJ133" s="531"/>
      <c r="BK133" s="531"/>
      <c r="BL133" s="531"/>
      <c r="BM133" s="531"/>
      <c r="BN133" s="531"/>
      <c r="BO133" s="531"/>
      <c r="BP133" s="531"/>
      <c r="BQ133" s="531"/>
      <c r="BR133" s="532"/>
      <c r="BS133" s="530" t="s">
        <v>4</v>
      </c>
      <c r="BT133" s="531"/>
      <c r="BU133" s="531"/>
      <c r="BV133" s="531"/>
      <c r="BW133" s="531"/>
      <c r="BX133" s="531"/>
      <c r="BY133" s="531"/>
      <c r="BZ133" s="531"/>
      <c r="CA133" s="531"/>
      <c r="CB133" s="531"/>
      <c r="CC133" s="531"/>
      <c r="CD133" s="531"/>
      <c r="CE133" s="531"/>
      <c r="CF133" s="531"/>
      <c r="CG133" s="531"/>
      <c r="CH133" s="532"/>
      <c r="CI133" s="530"/>
      <c r="CJ133" s="531"/>
      <c r="CK133" s="531"/>
      <c r="CL133" s="531"/>
      <c r="CM133" s="531"/>
      <c r="CN133" s="531"/>
      <c r="CO133" s="531"/>
      <c r="CP133" s="531"/>
      <c r="CQ133" s="531"/>
      <c r="CR133" s="531"/>
      <c r="CS133" s="531"/>
      <c r="CT133" s="531"/>
      <c r="CU133" s="531"/>
      <c r="CV133" s="531"/>
      <c r="CW133" s="531"/>
      <c r="CX133" s="531"/>
      <c r="CY133" s="531"/>
      <c r="CZ133" s="532"/>
    </row>
    <row r="134" spans="1:104" s="13" customFormat="1" ht="15" customHeight="1" x14ac:dyDescent="0.3">
      <c r="A134" s="578" t="s">
        <v>226</v>
      </c>
      <c r="B134" s="579"/>
      <c r="C134" s="579"/>
      <c r="D134" s="579"/>
      <c r="E134" s="579"/>
      <c r="F134" s="579"/>
      <c r="G134" s="579"/>
      <c r="H134" s="579"/>
      <c r="I134" s="579"/>
      <c r="J134" s="579"/>
      <c r="K134" s="579"/>
      <c r="L134" s="579"/>
      <c r="M134" s="579"/>
      <c r="N134" s="579"/>
      <c r="O134" s="579"/>
      <c r="P134" s="579"/>
      <c r="Q134" s="579"/>
      <c r="R134" s="579"/>
      <c r="S134" s="579"/>
      <c r="T134" s="579"/>
      <c r="U134" s="579"/>
      <c r="V134" s="579"/>
      <c r="W134" s="579"/>
      <c r="X134" s="579"/>
      <c r="Y134" s="579"/>
      <c r="Z134" s="579"/>
      <c r="AA134" s="579"/>
      <c r="AB134" s="579"/>
      <c r="AC134" s="579"/>
      <c r="AD134" s="579"/>
      <c r="AE134" s="579"/>
      <c r="AF134" s="579"/>
      <c r="AG134" s="579"/>
      <c r="AH134" s="579"/>
      <c r="AI134" s="579"/>
      <c r="AJ134" s="579"/>
      <c r="AK134" s="579"/>
      <c r="AL134" s="579"/>
      <c r="AM134" s="579"/>
      <c r="AN134" s="579"/>
      <c r="AO134" s="579"/>
      <c r="AP134" s="579"/>
      <c r="AQ134" s="579"/>
      <c r="AR134" s="579"/>
      <c r="AS134" s="579"/>
      <c r="AT134" s="579"/>
      <c r="AU134" s="579"/>
      <c r="AV134" s="579"/>
      <c r="AW134" s="579"/>
      <c r="AX134" s="579"/>
      <c r="AY134" s="579"/>
      <c r="AZ134" s="579"/>
      <c r="BA134" s="579"/>
      <c r="BB134" s="579"/>
      <c r="BC134" s="579"/>
      <c r="BD134" s="579"/>
      <c r="BE134" s="579"/>
      <c r="BF134" s="579"/>
      <c r="BG134" s="579"/>
      <c r="BH134" s="579"/>
      <c r="BI134" s="579"/>
      <c r="BJ134" s="579"/>
      <c r="BK134" s="579"/>
      <c r="BL134" s="579"/>
      <c r="BM134" s="579"/>
      <c r="BN134" s="579"/>
      <c r="BO134" s="579"/>
      <c r="BP134" s="579"/>
      <c r="BQ134" s="579"/>
      <c r="BR134" s="579"/>
      <c r="BS134" s="579"/>
      <c r="BT134" s="579"/>
      <c r="BU134" s="579"/>
      <c r="BV134" s="579"/>
      <c r="BW134" s="579"/>
      <c r="BX134" s="579"/>
      <c r="BY134" s="579"/>
      <c r="BZ134" s="579"/>
      <c r="CA134" s="579"/>
      <c r="CB134" s="579"/>
      <c r="CC134" s="579"/>
      <c r="CD134" s="579"/>
      <c r="CE134" s="579"/>
      <c r="CF134" s="579"/>
      <c r="CG134" s="579"/>
      <c r="CH134" s="579"/>
      <c r="CI134" s="579"/>
      <c r="CJ134" s="579"/>
      <c r="CK134" s="579"/>
      <c r="CL134" s="579"/>
      <c r="CM134" s="579"/>
      <c r="CN134" s="579"/>
      <c r="CO134" s="579"/>
      <c r="CP134" s="579"/>
      <c r="CQ134" s="579"/>
      <c r="CR134" s="579"/>
      <c r="CS134" s="579"/>
      <c r="CT134" s="579"/>
      <c r="CU134" s="579"/>
      <c r="CV134" s="579"/>
      <c r="CW134" s="579"/>
      <c r="CX134" s="579"/>
      <c r="CY134" s="579"/>
      <c r="CZ134" s="579"/>
    </row>
    <row r="135" spans="1:104" s="13" customFormat="1" ht="15" customHeight="1" x14ac:dyDescent="0.3">
      <c r="A135" s="539"/>
      <c r="B135" s="540"/>
      <c r="C135" s="540"/>
      <c r="D135" s="540"/>
      <c r="E135" s="540"/>
      <c r="F135" s="540"/>
      <c r="G135" s="541"/>
      <c r="H135" s="580"/>
      <c r="I135" s="581"/>
      <c r="J135" s="581"/>
      <c r="K135" s="581"/>
      <c r="L135" s="581"/>
      <c r="M135" s="581"/>
      <c r="N135" s="581"/>
      <c r="O135" s="581"/>
      <c r="P135" s="581"/>
      <c r="Q135" s="581"/>
      <c r="R135" s="581"/>
      <c r="S135" s="581"/>
      <c r="T135" s="581"/>
      <c r="U135" s="581"/>
      <c r="V135" s="581"/>
      <c r="W135" s="581"/>
      <c r="X135" s="581"/>
      <c r="Y135" s="581"/>
      <c r="Z135" s="581"/>
      <c r="AA135" s="581"/>
      <c r="AB135" s="581"/>
      <c r="AC135" s="581"/>
      <c r="AD135" s="581"/>
      <c r="AE135" s="581"/>
      <c r="AF135" s="581"/>
      <c r="AG135" s="581"/>
      <c r="AH135" s="581"/>
      <c r="AI135" s="581"/>
      <c r="AJ135" s="581"/>
      <c r="AK135" s="581"/>
      <c r="AL135" s="581"/>
      <c r="AM135" s="581"/>
      <c r="AN135" s="581"/>
      <c r="AO135" s="581"/>
      <c r="AP135" s="581"/>
      <c r="AQ135" s="581"/>
      <c r="AR135" s="581"/>
      <c r="AS135" s="581"/>
      <c r="AT135" s="581"/>
      <c r="AU135" s="581"/>
      <c r="AV135" s="581"/>
      <c r="AW135" s="581"/>
      <c r="AX135" s="581"/>
      <c r="AY135" s="581"/>
      <c r="AZ135" s="581"/>
      <c r="BA135" s="581"/>
      <c r="BB135" s="582"/>
      <c r="BC135" s="530"/>
      <c r="BD135" s="531"/>
      <c r="BE135" s="531"/>
      <c r="BF135" s="531"/>
      <c r="BG135" s="531"/>
      <c r="BH135" s="531"/>
      <c r="BI135" s="531"/>
      <c r="BJ135" s="531"/>
      <c r="BK135" s="531"/>
      <c r="BL135" s="531"/>
      <c r="BM135" s="531"/>
      <c r="BN135" s="531"/>
      <c r="BO135" s="531"/>
      <c r="BP135" s="531"/>
      <c r="BQ135" s="531"/>
      <c r="BR135" s="532"/>
      <c r="BS135" s="530"/>
      <c r="BT135" s="531"/>
      <c r="BU135" s="531"/>
      <c r="BV135" s="531"/>
      <c r="BW135" s="531"/>
      <c r="BX135" s="531"/>
      <c r="BY135" s="531"/>
      <c r="BZ135" s="531"/>
      <c r="CA135" s="531"/>
      <c r="CB135" s="531"/>
      <c r="CC135" s="531"/>
      <c r="CD135" s="531"/>
      <c r="CE135" s="531"/>
      <c r="CF135" s="531"/>
      <c r="CG135" s="531"/>
      <c r="CH135" s="532"/>
      <c r="CI135" s="530"/>
      <c r="CJ135" s="531"/>
      <c r="CK135" s="531"/>
      <c r="CL135" s="531"/>
      <c r="CM135" s="531"/>
      <c r="CN135" s="531"/>
      <c r="CO135" s="531"/>
      <c r="CP135" s="531"/>
      <c r="CQ135" s="531"/>
      <c r="CR135" s="531"/>
      <c r="CS135" s="531"/>
      <c r="CT135" s="531"/>
      <c r="CU135" s="531"/>
      <c r="CV135" s="531"/>
      <c r="CW135" s="531"/>
      <c r="CX135" s="531"/>
      <c r="CY135" s="531"/>
      <c r="CZ135" s="532"/>
    </row>
    <row r="136" spans="1:104" s="13" customFormat="1" ht="15" customHeight="1" x14ac:dyDescent="0.3">
      <c r="A136" s="562" t="s">
        <v>260</v>
      </c>
      <c r="B136" s="563"/>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3"/>
      <c r="AJ136" s="563"/>
      <c r="AK136" s="563"/>
      <c r="AL136" s="563"/>
      <c r="AM136" s="563"/>
      <c r="AN136" s="563"/>
      <c r="AO136" s="563"/>
      <c r="AP136" s="563"/>
      <c r="AQ136" s="563"/>
      <c r="AR136" s="563"/>
      <c r="AS136" s="563"/>
      <c r="AT136" s="563"/>
      <c r="AU136" s="563"/>
      <c r="AV136" s="563"/>
      <c r="AW136" s="563"/>
      <c r="AX136" s="563"/>
      <c r="AY136" s="563"/>
      <c r="AZ136" s="563"/>
      <c r="BA136" s="563"/>
      <c r="BB136" s="564"/>
      <c r="BC136" s="530" t="s">
        <v>4</v>
      </c>
      <c r="BD136" s="531"/>
      <c r="BE136" s="531"/>
      <c r="BF136" s="531"/>
      <c r="BG136" s="531"/>
      <c r="BH136" s="531"/>
      <c r="BI136" s="531"/>
      <c r="BJ136" s="531"/>
      <c r="BK136" s="531"/>
      <c r="BL136" s="531"/>
      <c r="BM136" s="531"/>
      <c r="BN136" s="531"/>
      <c r="BO136" s="531"/>
      <c r="BP136" s="531"/>
      <c r="BQ136" s="531"/>
      <c r="BR136" s="532"/>
      <c r="BS136" s="530" t="s">
        <v>4</v>
      </c>
      <c r="BT136" s="531"/>
      <c r="BU136" s="531"/>
      <c r="BV136" s="531"/>
      <c r="BW136" s="531"/>
      <c r="BX136" s="531"/>
      <c r="BY136" s="531"/>
      <c r="BZ136" s="531"/>
      <c r="CA136" s="531"/>
      <c r="CB136" s="531"/>
      <c r="CC136" s="531"/>
      <c r="CD136" s="531"/>
      <c r="CE136" s="531"/>
      <c r="CF136" s="531"/>
      <c r="CG136" s="531"/>
      <c r="CH136" s="532"/>
      <c r="CI136" s="530"/>
      <c r="CJ136" s="531"/>
      <c r="CK136" s="531"/>
      <c r="CL136" s="531"/>
      <c r="CM136" s="531"/>
      <c r="CN136" s="531"/>
      <c r="CO136" s="531"/>
      <c r="CP136" s="531"/>
      <c r="CQ136" s="531"/>
      <c r="CR136" s="531"/>
      <c r="CS136" s="531"/>
      <c r="CT136" s="531"/>
      <c r="CU136" s="531"/>
      <c r="CV136" s="531"/>
      <c r="CW136" s="531"/>
      <c r="CX136" s="531"/>
      <c r="CY136" s="531"/>
      <c r="CZ136" s="532"/>
    </row>
    <row r="137" spans="1:104" s="13" customFormat="1" ht="15" customHeight="1" x14ac:dyDescent="0.3">
      <c r="A137" s="542" t="s">
        <v>52</v>
      </c>
      <c r="B137" s="543"/>
      <c r="C137" s="543"/>
      <c r="D137" s="543"/>
      <c r="E137" s="543"/>
      <c r="F137" s="543"/>
      <c r="G137" s="543"/>
      <c r="H137" s="543"/>
      <c r="I137" s="543"/>
      <c r="J137" s="543"/>
      <c r="K137" s="543"/>
      <c r="L137" s="543"/>
      <c r="M137" s="543"/>
      <c r="N137" s="543"/>
      <c r="O137" s="543"/>
      <c r="P137" s="543"/>
      <c r="Q137" s="543"/>
      <c r="R137" s="543"/>
      <c r="S137" s="543"/>
      <c r="T137" s="543"/>
      <c r="U137" s="543"/>
      <c r="V137" s="543"/>
      <c r="W137" s="543"/>
      <c r="X137" s="543"/>
      <c r="Y137" s="543"/>
      <c r="Z137" s="543"/>
      <c r="AA137" s="543"/>
      <c r="AB137" s="543"/>
      <c r="AC137" s="543"/>
      <c r="AD137" s="543"/>
      <c r="AE137" s="543"/>
      <c r="AF137" s="543"/>
      <c r="AG137" s="543"/>
      <c r="AH137" s="543"/>
      <c r="AI137" s="543"/>
      <c r="AJ137" s="543"/>
      <c r="AK137" s="543"/>
      <c r="AL137" s="543"/>
      <c r="AM137" s="543"/>
      <c r="AN137" s="543"/>
      <c r="AO137" s="543"/>
      <c r="AP137" s="543"/>
      <c r="AQ137" s="543"/>
      <c r="AR137" s="543"/>
      <c r="AS137" s="543"/>
      <c r="AT137" s="543"/>
      <c r="AU137" s="543"/>
      <c r="AV137" s="543"/>
      <c r="AW137" s="543"/>
      <c r="AX137" s="543"/>
      <c r="AY137" s="543"/>
      <c r="AZ137" s="543"/>
      <c r="BA137" s="543"/>
      <c r="BB137" s="544"/>
      <c r="BC137" s="533" t="s">
        <v>4</v>
      </c>
      <c r="BD137" s="533"/>
      <c r="BE137" s="533"/>
      <c r="BF137" s="533"/>
      <c r="BG137" s="533"/>
      <c r="BH137" s="533"/>
      <c r="BI137" s="533"/>
      <c r="BJ137" s="533"/>
      <c r="BK137" s="533"/>
      <c r="BL137" s="533"/>
      <c r="BM137" s="533"/>
      <c r="BN137" s="533"/>
      <c r="BO137" s="533"/>
      <c r="BP137" s="533"/>
      <c r="BQ137" s="533"/>
      <c r="BR137" s="533"/>
      <c r="BS137" s="533" t="s">
        <v>4</v>
      </c>
      <c r="BT137" s="533"/>
      <c r="BU137" s="533"/>
      <c r="BV137" s="533"/>
      <c r="BW137" s="533"/>
      <c r="BX137" s="533"/>
      <c r="BY137" s="533"/>
      <c r="BZ137" s="533"/>
      <c r="CA137" s="533"/>
      <c r="CB137" s="533"/>
      <c r="CC137" s="533"/>
      <c r="CD137" s="533"/>
      <c r="CE137" s="533"/>
      <c r="CF137" s="533"/>
      <c r="CG137" s="533"/>
      <c r="CH137" s="533"/>
      <c r="CI137" s="533"/>
      <c r="CJ137" s="533"/>
      <c r="CK137" s="533"/>
      <c r="CL137" s="533"/>
      <c r="CM137" s="533"/>
      <c r="CN137" s="533"/>
      <c r="CO137" s="533"/>
      <c r="CP137" s="533"/>
      <c r="CQ137" s="533"/>
      <c r="CR137" s="533"/>
      <c r="CS137" s="533"/>
      <c r="CT137" s="533"/>
      <c r="CU137" s="533"/>
      <c r="CV137" s="533"/>
      <c r="CW137" s="533"/>
      <c r="CX137" s="533"/>
      <c r="CY137" s="533"/>
      <c r="CZ137" s="533"/>
    </row>
    <row r="138" spans="1:104" s="13" customFormat="1" ht="15" customHeight="1" x14ac:dyDescent="0.3">
      <c r="A138" s="22"/>
      <c r="B138" s="22"/>
      <c r="C138" s="22"/>
      <c r="D138" s="22"/>
      <c r="E138" s="22"/>
      <c r="F138" s="22"/>
      <c r="G138" s="22"/>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row>
    <row r="139" spans="1:104" s="52" customFormat="1" ht="29.25" customHeight="1" x14ac:dyDescent="0.25">
      <c r="A139" s="486" t="s">
        <v>244</v>
      </c>
      <c r="B139" s="486"/>
      <c r="C139" s="486"/>
      <c r="D139" s="486"/>
      <c r="E139" s="486"/>
      <c r="F139" s="486"/>
      <c r="G139" s="486"/>
      <c r="H139" s="486"/>
      <c r="I139" s="486"/>
      <c r="J139" s="486"/>
      <c r="K139" s="486"/>
      <c r="L139" s="486"/>
      <c r="M139" s="486"/>
      <c r="N139" s="486"/>
      <c r="O139" s="486"/>
      <c r="P139" s="486"/>
      <c r="Q139" s="486"/>
      <c r="R139" s="486"/>
      <c r="S139" s="486"/>
      <c r="T139" s="486"/>
      <c r="U139" s="486"/>
      <c r="V139" s="486"/>
      <c r="W139" s="486"/>
      <c r="X139" s="486"/>
      <c r="Y139" s="486"/>
      <c r="Z139" s="486"/>
      <c r="AA139" s="486"/>
      <c r="AB139" s="486"/>
      <c r="AC139" s="486"/>
      <c r="AD139" s="486"/>
      <c r="AE139" s="486"/>
      <c r="AF139" s="486"/>
      <c r="AG139" s="486"/>
      <c r="AH139" s="486"/>
      <c r="AI139" s="486"/>
      <c r="AJ139" s="486"/>
      <c r="AK139" s="486"/>
      <c r="AL139" s="486"/>
      <c r="AM139" s="486"/>
      <c r="AN139" s="486"/>
      <c r="AO139" s="486"/>
      <c r="AP139" s="486"/>
      <c r="AQ139" s="486"/>
      <c r="AR139" s="486"/>
      <c r="AS139" s="486"/>
      <c r="AT139" s="486"/>
      <c r="AU139" s="486"/>
      <c r="AV139" s="486"/>
      <c r="AW139" s="486"/>
      <c r="AX139" s="486"/>
      <c r="AY139" s="486"/>
      <c r="AZ139" s="486"/>
      <c r="BA139" s="486"/>
      <c r="BB139" s="486"/>
      <c r="BC139" s="486"/>
      <c r="BD139" s="486"/>
      <c r="BE139" s="486"/>
      <c r="BF139" s="486"/>
      <c r="BG139" s="486"/>
      <c r="BH139" s="486"/>
      <c r="BI139" s="486"/>
      <c r="BJ139" s="486"/>
      <c r="BK139" s="486"/>
      <c r="BL139" s="486"/>
      <c r="BM139" s="486"/>
      <c r="BN139" s="486"/>
      <c r="BO139" s="486"/>
      <c r="BP139" s="486"/>
      <c r="BQ139" s="486"/>
      <c r="BR139" s="486"/>
      <c r="BS139" s="486"/>
      <c r="BT139" s="486"/>
      <c r="BU139" s="486"/>
      <c r="BV139" s="486"/>
      <c r="BW139" s="486"/>
      <c r="BX139" s="486"/>
      <c r="BY139" s="486"/>
      <c r="BZ139" s="486"/>
      <c r="CA139" s="486"/>
      <c r="CB139" s="486"/>
      <c r="CC139" s="486"/>
      <c r="CD139" s="486"/>
      <c r="CE139" s="486"/>
      <c r="CF139" s="486"/>
      <c r="CG139" s="486"/>
      <c r="CH139" s="486"/>
      <c r="CI139" s="486"/>
      <c r="CJ139" s="486"/>
      <c r="CK139" s="486"/>
      <c r="CL139" s="486"/>
      <c r="CM139" s="486"/>
      <c r="CN139" s="486"/>
      <c r="CO139" s="486"/>
      <c r="CP139" s="486"/>
      <c r="CQ139" s="486"/>
      <c r="CR139" s="486"/>
      <c r="CS139" s="486"/>
      <c r="CT139" s="486"/>
      <c r="CU139" s="486"/>
      <c r="CV139" s="486"/>
      <c r="CW139" s="486"/>
      <c r="CX139" s="486"/>
      <c r="CY139" s="486"/>
      <c r="CZ139" s="486"/>
    </row>
    <row r="140" spans="1:104" ht="11.25" customHeight="1" x14ac:dyDescent="0.25"/>
    <row r="141" spans="1:104" s="52" customFormat="1" x14ac:dyDescent="0.25">
      <c r="A141" s="52" t="s">
        <v>43</v>
      </c>
      <c r="W141" s="548" t="s">
        <v>660</v>
      </c>
      <c r="X141" s="548"/>
      <c r="Y141" s="548"/>
      <c r="Z141" s="548"/>
      <c r="AA141" s="548"/>
      <c r="AB141" s="548"/>
      <c r="AC141" s="548"/>
      <c r="AD141" s="548"/>
      <c r="AE141" s="548"/>
      <c r="AF141" s="548"/>
      <c r="AG141" s="548"/>
      <c r="AH141" s="548"/>
      <c r="AI141" s="548"/>
      <c r="AJ141" s="548"/>
      <c r="AK141" s="548"/>
      <c r="AL141" s="548"/>
      <c r="AM141" s="548"/>
      <c r="AN141" s="548"/>
      <c r="AO141" s="548"/>
      <c r="AP141" s="548"/>
      <c r="AQ141" s="548"/>
      <c r="AR141" s="548"/>
      <c r="AS141" s="548"/>
      <c r="AT141" s="548"/>
      <c r="AU141" s="548"/>
      <c r="AV141" s="548"/>
      <c r="AW141" s="548"/>
      <c r="AX141" s="548"/>
      <c r="AY141" s="548"/>
      <c r="AZ141" s="548"/>
      <c r="BA141" s="548"/>
      <c r="BB141" s="548"/>
      <c r="BC141" s="548"/>
      <c r="BD141" s="548"/>
      <c r="BE141" s="548"/>
      <c r="BF141" s="548"/>
      <c r="BG141" s="548"/>
      <c r="BH141" s="548"/>
      <c r="BI141" s="548"/>
      <c r="BJ141" s="548"/>
      <c r="BK141" s="548"/>
      <c r="BL141" s="548"/>
      <c r="BM141" s="548"/>
      <c r="BN141" s="548"/>
      <c r="BO141" s="548"/>
      <c r="BP141" s="548"/>
      <c r="BQ141" s="548"/>
      <c r="BR141" s="548"/>
      <c r="BS141" s="548"/>
      <c r="BT141" s="548"/>
      <c r="BU141" s="548"/>
      <c r="BV141" s="548"/>
      <c r="BW141" s="548"/>
      <c r="BX141" s="548"/>
      <c r="BY141" s="548"/>
      <c r="BZ141" s="548"/>
      <c r="CA141" s="548"/>
      <c r="CB141" s="548"/>
      <c r="CC141" s="548"/>
      <c r="CD141" s="548"/>
      <c r="CE141" s="548"/>
      <c r="CF141" s="548"/>
      <c r="CG141" s="548"/>
      <c r="CH141" s="548"/>
      <c r="CI141" s="548"/>
      <c r="CJ141" s="548"/>
      <c r="CK141" s="548"/>
      <c r="CL141" s="548"/>
      <c r="CM141" s="548"/>
      <c r="CN141" s="548"/>
      <c r="CO141" s="548"/>
      <c r="CP141" s="548"/>
      <c r="CQ141" s="548"/>
      <c r="CR141" s="548"/>
      <c r="CS141" s="548"/>
      <c r="CT141" s="548"/>
      <c r="CU141" s="548"/>
      <c r="CV141" s="548"/>
      <c r="CW141" s="548"/>
      <c r="CX141" s="548"/>
      <c r="CY141" s="548"/>
      <c r="CZ141" s="548"/>
    </row>
    <row r="142" spans="1:104" s="52" customFormat="1" ht="10.5" customHeight="1" x14ac:dyDescent="0.25">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row>
    <row r="143" spans="1:104" s="54" customFormat="1" ht="63.75" customHeight="1" x14ac:dyDescent="0.3">
      <c r="A143" s="470" t="s">
        <v>45</v>
      </c>
      <c r="B143" s="471"/>
      <c r="C143" s="471"/>
      <c r="D143" s="471"/>
      <c r="E143" s="471"/>
      <c r="F143" s="471"/>
      <c r="G143" s="472"/>
      <c r="H143" s="470" t="s">
        <v>0</v>
      </c>
      <c r="I143" s="471"/>
      <c r="J143" s="471"/>
      <c r="K143" s="471"/>
      <c r="L143" s="471"/>
      <c r="M143" s="471"/>
      <c r="N143" s="471"/>
      <c r="O143" s="471"/>
      <c r="P143" s="471"/>
      <c r="Q143" s="471"/>
      <c r="R143" s="471"/>
      <c r="S143" s="471"/>
      <c r="T143" s="471"/>
      <c r="U143" s="471"/>
      <c r="V143" s="471"/>
      <c r="W143" s="471"/>
      <c r="X143" s="471"/>
      <c r="Y143" s="471"/>
      <c r="Z143" s="471"/>
      <c r="AA143" s="471"/>
      <c r="AB143" s="471"/>
      <c r="AC143" s="471"/>
      <c r="AD143" s="471"/>
      <c r="AE143" s="471"/>
      <c r="AF143" s="471"/>
      <c r="AG143" s="471"/>
      <c r="AH143" s="471"/>
      <c r="AI143" s="471"/>
      <c r="AJ143" s="471"/>
      <c r="AK143" s="471"/>
      <c r="AL143" s="471"/>
      <c r="AM143" s="471"/>
      <c r="AN143" s="471"/>
      <c r="AO143" s="471"/>
      <c r="AP143" s="471"/>
      <c r="AQ143" s="471"/>
      <c r="AR143" s="471"/>
      <c r="AS143" s="471"/>
      <c r="AT143" s="471"/>
      <c r="AU143" s="471"/>
      <c r="AV143" s="471"/>
      <c r="AW143" s="471"/>
      <c r="AX143" s="471"/>
      <c r="AY143" s="471"/>
      <c r="AZ143" s="471"/>
      <c r="BA143" s="471"/>
      <c r="BB143" s="472"/>
      <c r="BC143" s="549" t="s">
        <v>73</v>
      </c>
      <c r="BD143" s="550"/>
      <c r="BE143" s="550"/>
      <c r="BF143" s="550"/>
      <c r="BG143" s="550"/>
      <c r="BH143" s="550"/>
      <c r="BI143" s="550"/>
      <c r="BJ143" s="550"/>
      <c r="BK143" s="550"/>
      <c r="BL143" s="550"/>
      <c r="BM143" s="550"/>
      <c r="BN143" s="550"/>
      <c r="BO143" s="550"/>
      <c r="BP143" s="550"/>
      <c r="BQ143" s="550"/>
      <c r="BR143" s="551"/>
      <c r="BS143" s="558" t="s">
        <v>74</v>
      </c>
      <c r="BT143" s="558"/>
      <c r="BU143" s="558"/>
      <c r="BV143" s="558"/>
      <c r="BW143" s="558"/>
      <c r="BX143" s="558"/>
      <c r="BY143" s="558"/>
      <c r="BZ143" s="558"/>
      <c r="CA143" s="558"/>
      <c r="CB143" s="558"/>
      <c r="CC143" s="558"/>
      <c r="CD143" s="558"/>
      <c r="CE143" s="558"/>
      <c r="CF143" s="558"/>
      <c r="CG143" s="558"/>
      <c r="CH143" s="558"/>
      <c r="CI143" s="558" t="s">
        <v>75</v>
      </c>
      <c r="CJ143" s="558"/>
      <c r="CK143" s="558"/>
      <c r="CL143" s="558"/>
      <c r="CM143" s="558"/>
      <c r="CN143" s="558"/>
      <c r="CO143" s="558"/>
      <c r="CP143" s="558"/>
      <c r="CQ143" s="558"/>
      <c r="CR143" s="558"/>
      <c r="CS143" s="558"/>
      <c r="CT143" s="558"/>
      <c r="CU143" s="558"/>
      <c r="CV143" s="558"/>
      <c r="CW143" s="558"/>
      <c r="CX143" s="558"/>
      <c r="CY143" s="558"/>
      <c r="CZ143" s="558"/>
    </row>
    <row r="144" spans="1:104" s="12" customFormat="1" ht="13.2" x14ac:dyDescent="0.3">
      <c r="A144" s="568">
        <v>1</v>
      </c>
      <c r="B144" s="568"/>
      <c r="C144" s="568"/>
      <c r="D144" s="568"/>
      <c r="E144" s="568"/>
      <c r="F144" s="568"/>
      <c r="G144" s="568"/>
      <c r="H144" s="568">
        <v>2</v>
      </c>
      <c r="I144" s="568"/>
      <c r="J144" s="568"/>
      <c r="K144" s="568"/>
      <c r="L144" s="568"/>
      <c r="M144" s="568"/>
      <c r="N144" s="568"/>
      <c r="O144" s="568"/>
      <c r="P144" s="568"/>
      <c r="Q144" s="568"/>
      <c r="R144" s="568"/>
      <c r="S144" s="568"/>
      <c r="T144" s="568"/>
      <c r="U144" s="568"/>
      <c r="V144" s="568"/>
      <c r="W144" s="568"/>
      <c r="X144" s="568"/>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v>3</v>
      </c>
      <c r="BD144" s="568"/>
      <c r="BE144" s="568"/>
      <c r="BF144" s="568"/>
      <c r="BG144" s="568"/>
      <c r="BH144" s="568"/>
      <c r="BI144" s="568"/>
      <c r="BJ144" s="568"/>
      <c r="BK144" s="568"/>
      <c r="BL144" s="568"/>
      <c r="BM144" s="568"/>
      <c r="BN144" s="568"/>
      <c r="BO144" s="568"/>
      <c r="BP144" s="568"/>
      <c r="BQ144" s="568"/>
      <c r="BR144" s="568"/>
      <c r="BS144" s="568">
        <v>4</v>
      </c>
      <c r="BT144" s="568"/>
      <c r="BU144" s="568"/>
      <c r="BV144" s="568"/>
      <c r="BW144" s="568"/>
      <c r="BX144" s="568"/>
      <c r="BY144" s="568"/>
      <c r="BZ144" s="568"/>
      <c r="CA144" s="568"/>
      <c r="CB144" s="568"/>
      <c r="CC144" s="568"/>
      <c r="CD144" s="568"/>
      <c r="CE144" s="568"/>
      <c r="CF144" s="568"/>
      <c r="CG144" s="568"/>
      <c r="CH144" s="568"/>
      <c r="CI144" s="568">
        <v>5</v>
      </c>
      <c r="CJ144" s="568"/>
      <c r="CK144" s="568"/>
      <c r="CL144" s="568"/>
      <c r="CM144" s="568"/>
      <c r="CN144" s="568"/>
      <c r="CO144" s="568"/>
      <c r="CP144" s="568"/>
      <c r="CQ144" s="568"/>
      <c r="CR144" s="568"/>
      <c r="CS144" s="568"/>
      <c r="CT144" s="568"/>
      <c r="CU144" s="568"/>
      <c r="CV144" s="568"/>
      <c r="CW144" s="568"/>
      <c r="CX144" s="568"/>
      <c r="CY144" s="568"/>
      <c r="CZ144" s="568"/>
    </row>
    <row r="145" spans="1:104" s="13" customFormat="1" ht="15" customHeight="1" x14ac:dyDescent="0.3">
      <c r="A145" s="578" t="s">
        <v>636</v>
      </c>
      <c r="B145" s="579"/>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79"/>
      <c r="AL145" s="579"/>
      <c r="AM145" s="579"/>
      <c r="AN145" s="579"/>
      <c r="AO145" s="579"/>
      <c r="AP145" s="579"/>
      <c r="AQ145" s="579"/>
      <c r="AR145" s="579"/>
      <c r="AS145" s="579"/>
      <c r="AT145" s="579"/>
      <c r="AU145" s="579"/>
      <c r="AV145" s="579"/>
      <c r="AW145" s="579"/>
      <c r="AX145" s="579"/>
      <c r="AY145" s="579"/>
      <c r="AZ145" s="579"/>
      <c r="BA145" s="579"/>
      <c r="BB145" s="579"/>
      <c r="BC145" s="579"/>
      <c r="BD145" s="579"/>
      <c r="BE145" s="579"/>
      <c r="BF145" s="579"/>
      <c r="BG145" s="579"/>
      <c r="BH145" s="579"/>
      <c r="BI145" s="579"/>
      <c r="BJ145" s="579"/>
      <c r="BK145" s="579"/>
      <c r="BL145" s="579"/>
      <c r="BM145" s="579"/>
      <c r="BN145" s="579"/>
      <c r="BO145" s="579"/>
      <c r="BP145" s="579"/>
      <c r="BQ145" s="579"/>
      <c r="BR145" s="579"/>
      <c r="BS145" s="579"/>
      <c r="BT145" s="579"/>
      <c r="BU145" s="579"/>
      <c r="BV145" s="579"/>
      <c r="BW145" s="579"/>
      <c r="BX145" s="579"/>
      <c r="BY145" s="579"/>
      <c r="BZ145" s="579"/>
      <c r="CA145" s="579"/>
      <c r="CB145" s="579"/>
      <c r="CC145" s="579"/>
      <c r="CD145" s="579"/>
      <c r="CE145" s="579"/>
      <c r="CF145" s="579"/>
      <c r="CG145" s="579"/>
      <c r="CH145" s="579"/>
      <c r="CI145" s="579"/>
      <c r="CJ145" s="579"/>
      <c r="CK145" s="579"/>
      <c r="CL145" s="579"/>
      <c r="CM145" s="579"/>
      <c r="CN145" s="579"/>
      <c r="CO145" s="579"/>
      <c r="CP145" s="579"/>
      <c r="CQ145" s="579"/>
      <c r="CR145" s="579"/>
      <c r="CS145" s="579"/>
      <c r="CT145" s="579"/>
      <c r="CU145" s="579"/>
      <c r="CV145" s="579"/>
      <c r="CW145" s="579"/>
      <c r="CX145" s="579"/>
      <c r="CY145" s="579"/>
      <c r="CZ145" s="579"/>
    </row>
    <row r="146" spans="1:104" s="13" customFormat="1" ht="24.75" customHeight="1" x14ac:dyDescent="0.3">
      <c r="A146" s="539" t="s">
        <v>63</v>
      </c>
      <c r="B146" s="540"/>
      <c r="C146" s="540"/>
      <c r="D146" s="540"/>
      <c r="E146" s="540"/>
      <c r="F146" s="540"/>
      <c r="G146" s="541"/>
      <c r="H146" s="580" t="s">
        <v>642</v>
      </c>
      <c r="I146" s="581"/>
      <c r="J146" s="581"/>
      <c r="K146" s="581"/>
      <c r="L146" s="581"/>
      <c r="M146" s="581"/>
      <c r="N146" s="581"/>
      <c r="O146" s="581"/>
      <c r="P146" s="581"/>
      <c r="Q146" s="581"/>
      <c r="R146" s="581"/>
      <c r="S146" s="581"/>
      <c r="T146" s="581"/>
      <c r="U146" s="581"/>
      <c r="V146" s="581"/>
      <c r="W146" s="581"/>
      <c r="X146" s="581"/>
      <c r="Y146" s="581"/>
      <c r="Z146" s="581"/>
      <c r="AA146" s="581"/>
      <c r="AB146" s="581"/>
      <c r="AC146" s="581"/>
      <c r="AD146" s="581"/>
      <c r="AE146" s="581"/>
      <c r="AF146" s="581"/>
      <c r="AG146" s="581"/>
      <c r="AH146" s="581"/>
      <c r="AI146" s="581"/>
      <c r="AJ146" s="581"/>
      <c r="AK146" s="581"/>
      <c r="AL146" s="581"/>
      <c r="AM146" s="581"/>
      <c r="AN146" s="581"/>
      <c r="AO146" s="581"/>
      <c r="AP146" s="581"/>
      <c r="AQ146" s="581"/>
      <c r="AR146" s="581"/>
      <c r="AS146" s="581"/>
      <c r="AT146" s="581"/>
      <c r="AU146" s="581"/>
      <c r="AV146" s="581"/>
      <c r="AW146" s="581"/>
      <c r="AX146" s="581"/>
      <c r="AY146" s="581"/>
      <c r="AZ146" s="581"/>
      <c r="BA146" s="581"/>
      <c r="BB146" s="582"/>
      <c r="BC146" s="530">
        <v>1</v>
      </c>
      <c r="BD146" s="531"/>
      <c r="BE146" s="531"/>
      <c r="BF146" s="531"/>
      <c r="BG146" s="531"/>
      <c r="BH146" s="531"/>
      <c r="BI146" s="531"/>
      <c r="BJ146" s="531"/>
      <c r="BK146" s="531"/>
      <c r="BL146" s="531"/>
      <c r="BM146" s="531"/>
      <c r="BN146" s="531"/>
      <c r="BO146" s="531"/>
      <c r="BP146" s="531"/>
      <c r="BQ146" s="531"/>
      <c r="BR146" s="532"/>
      <c r="BS146" s="530">
        <v>33000</v>
      </c>
      <c r="BT146" s="531"/>
      <c r="BU146" s="531"/>
      <c r="BV146" s="531"/>
      <c r="BW146" s="531"/>
      <c r="BX146" s="531"/>
      <c r="BY146" s="531"/>
      <c r="BZ146" s="531"/>
      <c r="CA146" s="531"/>
      <c r="CB146" s="531"/>
      <c r="CC146" s="531"/>
      <c r="CD146" s="531"/>
      <c r="CE146" s="531"/>
      <c r="CF146" s="531"/>
      <c r="CG146" s="531"/>
      <c r="CH146" s="532"/>
      <c r="CI146" s="583">
        <v>33000</v>
      </c>
      <c r="CJ146" s="584"/>
      <c r="CK146" s="584"/>
      <c r="CL146" s="584"/>
      <c r="CM146" s="584"/>
      <c r="CN146" s="584"/>
      <c r="CO146" s="584"/>
      <c r="CP146" s="584"/>
      <c r="CQ146" s="584"/>
      <c r="CR146" s="584"/>
      <c r="CS146" s="584"/>
      <c r="CT146" s="584"/>
      <c r="CU146" s="584"/>
      <c r="CV146" s="584"/>
      <c r="CW146" s="584"/>
      <c r="CX146" s="584"/>
      <c r="CY146" s="584"/>
      <c r="CZ146" s="585"/>
    </row>
    <row r="147" spans="1:104" s="13" customFormat="1" ht="15" customHeight="1" x14ac:dyDescent="0.3">
      <c r="A147" s="562" t="s">
        <v>260</v>
      </c>
      <c r="B147" s="563"/>
      <c r="C147" s="563"/>
      <c r="D147" s="563"/>
      <c r="E147" s="563"/>
      <c r="F147" s="563"/>
      <c r="G147" s="563"/>
      <c r="H147" s="563"/>
      <c r="I147" s="563"/>
      <c r="J147" s="563"/>
      <c r="K147" s="563"/>
      <c r="L147" s="563"/>
      <c r="M147" s="563"/>
      <c r="N147" s="563"/>
      <c r="O147" s="563"/>
      <c r="P147" s="563"/>
      <c r="Q147" s="563"/>
      <c r="R147" s="563"/>
      <c r="S147" s="563"/>
      <c r="T147" s="563"/>
      <c r="U147" s="563"/>
      <c r="V147" s="563"/>
      <c r="W147" s="563"/>
      <c r="X147" s="563"/>
      <c r="Y147" s="563"/>
      <c r="Z147" s="563"/>
      <c r="AA147" s="563"/>
      <c r="AB147" s="563"/>
      <c r="AC147" s="563"/>
      <c r="AD147" s="563"/>
      <c r="AE147" s="563"/>
      <c r="AF147" s="563"/>
      <c r="AG147" s="563"/>
      <c r="AH147" s="563"/>
      <c r="AI147" s="563"/>
      <c r="AJ147" s="563"/>
      <c r="AK147" s="563"/>
      <c r="AL147" s="563"/>
      <c r="AM147" s="563"/>
      <c r="AN147" s="563"/>
      <c r="AO147" s="563"/>
      <c r="AP147" s="563"/>
      <c r="AQ147" s="563"/>
      <c r="AR147" s="563"/>
      <c r="AS147" s="563"/>
      <c r="AT147" s="563"/>
      <c r="AU147" s="563"/>
      <c r="AV147" s="563"/>
      <c r="AW147" s="563"/>
      <c r="AX147" s="563"/>
      <c r="AY147" s="563"/>
      <c r="AZ147" s="563"/>
      <c r="BA147" s="563"/>
      <c r="BB147" s="564"/>
      <c r="BC147" s="530" t="s">
        <v>4</v>
      </c>
      <c r="BD147" s="531"/>
      <c r="BE147" s="531"/>
      <c r="BF147" s="531"/>
      <c r="BG147" s="531"/>
      <c r="BH147" s="531"/>
      <c r="BI147" s="531"/>
      <c r="BJ147" s="531"/>
      <c r="BK147" s="531"/>
      <c r="BL147" s="531"/>
      <c r="BM147" s="531"/>
      <c r="BN147" s="531"/>
      <c r="BO147" s="531"/>
      <c r="BP147" s="531"/>
      <c r="BQ147" s="531"/>
      <c r="BR147" s="532"/>
      <c r="BS147" s="530" t="s">
        <v>4</v>
      </c>
      <c r="BT147" s="531"/>
      <c r="BU147" s="531"/>
      <c r="BV147" s="531"/>
      <c r="BW147" s="531"/>
      <c r="BX147" s="531"/>
      <c r="BY147" s="531"/>
      <c r="BZ147" s="531"/>
      <c r="CA147" s="531"/>
      <c r="CB147" s="531"/>
      <c r="CC147" s="531"/>
      <c r="CD147" s="531"/>
      <c r="CE147" s="531"/>
      <c r="CF147" s="531"/>
      <c r="CG147" s="531"/>
      <c r="CH147" s="532"/>
      <c r="CI147" s="586">
        <f>CI146</f>
        <v>33000</v>
      </c>
      <c r="CJ147" s="587"/>
      <c r="CK147" s="587"/>
      <c r="CL147" s="587"/>
      <c r="CM147" s="587"/>
      <c r="CN147" s="587"/>
      <c r="CO147" s="587"/>
      <c r="CP147" s="587"/>
      <c r="CQ147" s="587"/>
      <c r="CR147" s="587"/>
      <c r="CS147" s="587"/>
      <c r="CT147" s="587"/>
      <c r="CU147" s="587"/>
      <c r="CV147" s="587"/>
      <c r="CW147" s="587"/>
      <c r="CX147" s="587"/>
      <c r="CY147" s="587"/>
      <c r="CZ147" s="588"/>
    </row>
    <row r="148" spans="1:104" s="13" customFormat="1" ht="15" customHeight="1" x14ac:dyDescent="0.3">
      <c r="A148" s="578" t="s">
        <v>635</v>
      </c>
      <c r="B148" s="579"/>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79"/>
      <c r="AL148" s="579"/>
      <c r="AM148" s="579"/>
      <c r="AN148" s="579"/>
      <c r="AO148" s="579"/>
      <c r="AP148" s="579"/>
      <c r="AQ148" s="579"/>
      <c r="AR148" s="579"/>
      <c r="AS148" s="579"/>
      <c r="AT148" s="579"/>
      <c r="AU148" s="579"/>
      <c r="AV148" s="579"/>
      <c r="AW148" s="579"/>
      <c r="AX148" s="579"/>
      <c r="AY148" s="579"/>
      <c r="AZ148" s="579"/>
      <c r="BA148" s="579"/>
      <c r="BB148" s="579"/>
      <c r="BC148" s="579"/>
      <c r="BD148" s="579"/>
      <c r="BE148" s="579"/>
      <c r="BF148" s="579"/>
      <c r="BG148" s="579"/>
      <c r="BH148" s="579"/>
      <c r="BI148" s="579"/>
      <c r="BJ148" s="579"/>
      <c r="BK148" s="579"/>
      <c r="BL148" s="579"/>
      <c r="BM148" s="579"/>
      <c r="BN148" s="579"/>
      <c r="BO148" s="579"/>
      <c r="BP148" s="579"/>
      <c r="BQ148" s="579"/>
      <c r="BR148" s="579"/>
      <c r="BS148" s="579"/>
      <c r="BT148" s="579"/>
      <c r="BU148" s="579"/>
      <c r="BV148" s="579"/>
      <c r="BW148" s="579"/>
      <c r="BX148" s="579"/>
      <c r="BY148" s="579"/>
      <c r="BZ148" s="579"/>
      <c r="CA148" s="579"/>
      <c r="CB148" s="579"/>
      <c r="CC148" s="579"/>
      <c r="CD148" s="579"/>
      <c r="CE148" s="579"/>
      <c r="CF148" s="579"/>
      <c r="CG148" s="579"/>
      <c r="CH148" s="579"/>
      <c r="CI148" s="579"/>
      <c r="CJ148" s="579"/>
      <c r="CK148" s="579"/>
      <c r="CL148" s="579"/>
      <c r="CM148" s="579"/>
      <c r="CN148" s="579"/>
      <c r="CO148" s="579"/>
      <c r="CP148" s="579"/>
      <c r="CQ148" s="579"/>
      <c r="CR148" s="579"/>
      <c r="CS148" s="579"/>
      <c r="CT148" s="579"/>
      <c r="CU148" s="579"/>
      <c r="CV148" s="579"/>
      <c r="CW148" s="579"/>
      <c r="CX148" s="579"/>
      <c r="CY148" s="579"/>
      <c r="CZ148" s="579"/>
    </row>
    <row r="149" spans="1:104" s="13" customFormat="1" ht="15" customHeight="1" x14ac:dyDescent="0.3">
      <c r="A149" s="539"/>
      <c r="B149" s="540"/>
      <c r="C149" s="540"/>
      <c r="D149" s="540"/>
      <c r="E149" s="540"/>
      <c r="F149" s="540"/>
      <c r="G149" s="541"/>
      <c r="H149" s="580" t="s">
        <v>682</v>
      </c>
      <c r="I149" s="581"/>
      <c r="J149" s="581"/>
      <c r="K149" s="581"/>
      <c r="L149" s="581"/>
      <c r="M149" s="581"/>
      <c r="N149" s="581"/>
      <c r="O149" s="581"/>
      <c r="P149" s="581"/>
      <c r="Q149" s="581"/>
      <c r="R149" s="581"/>
      <c r="S149" s="581"/>
      <c r="T149" s="581"/>
      <c r="U149" s="581"/>
      <c r="V149" s="581"/>
      <c r="W149" s="581"/>
      <c r="X149" s="581"/>
      <c r="Y149" s="581"/>
      <c r="Z149" s="581"/>
      <c r="AA149" s="581"/>
      <c r="AB149" s="581"/>
      <c r="AC149" s="581"/>
      <c r="AD149" s="581"/>
      <c r="AE149" s="581"/>
      <c r="AF149" s="581"/>
      <c r="AG149" s="581"/>
      <c r="AH149" s="581"/>
      <c r="AI149" s="581"/>
      <c r="AJ149" s="581"/>
      <c r="AK149" s="581"/>
      <c r="AL149" s="581"/>
      <c r="AM149" s="581"/>
      <c r="AN149" s="581"/>
      <c r="AO149" s="581"/>
      <c r="AP149" s="581"/>
      <c r="AQ149" s="581"/>
      <c r="AR149" s="581"/>
      <c r="AS149" s="581"/>
      <c r="AT149" s="581"/>
      <c r="AU149" s="581"/>
      <c r="AV149" s="581"/>
      <c r="AW149" s="581"/>
      <c r="AX149" s="581"/>
      <c r="AY149" s="581"/>
      <c r="AZ149" s="581"/>
      <c r="BA149" s="581"/>
      <c r="BB149" s="582"/>
      <c r="BC149" s="530"/>
      <c r="BD149" s="531"/>
      <c r="BE149" s="531"/>
      <c r="BF149" s="531"/>
      <c r="BG149" s="531"/>
      <c r="BH149" s="531"/>
      <c r="BI149" s="531"/>
      <c r="BJ149" s="531"/>
      <c r="BK149" s="531"/>
      <c r="BL149" s="531"/>
      <c r="BM149" s="531"/>
      <c r="BN149" s="531"/>
      <c r="BO149" s="531"/>
      <c r="BP149" s="531"/>
      <c r="BQ149" s="531"/>
      <c r="BR149" s="532"/>
      <c r="BS149" s="530"/>
      <c r="BT149" s="531"/>
      <c r="BU149" s="531"/>
      <c r="BV149" s="531"/>
      <c r="BW149" s="531"/>
      <c r="BX149" s="531"/>
      <c r="BY149" s="531"/>
      <c r="BZ149" s="531"/>
      <c r="CA149" s="531"/>
      <c r="CB149" s="531"/>
      <c r="CC149" s="531"/>
      <c r="CD149" s="531"/>
      <c r="CE149" s="531"/>
      <c r="CF149" s="531"/>
      <c r="CG149" s="531"/>
      <c r="CH149" s="532"/>
      <c r="CI149" s="583">
        <v>220000</v>
      </c>
      <c r="CJ149" s="584"/>
      <c r="CK149" s="584"/>
      <c r="CL149" s="584"/>
      <c r="CM149" s="584"/>
      <c r="CN149" s="584"/>
      <c r="CO149" s="584"/>
      <c r="CP149" s="584"/>
      <c r="CQ149" s="584"/>
      <c r="CR149" s="584"/>
      <c r="CS149" s="584"/>
      <c r="CT149" s="584"/>
      <c r="CU149" s="584"/>
      <c r="CV149" s="584"/>
      <c r="CW149" s="584"/>
      <c r="CX149" s="584"/>
      <c r="CY149" s="584"/>
      <c r="CZ149" s="585"/>
    </row>
    <row r="150" spans="1:104" s="13" customFormat="1" ht="15" customHeight="1" x14ac:dyDescent="0.3">
      <c r="A150" s="562" t="s">
        <v>260</v>
      </c>
      <c r="B150" s="563"/>
      <c r="C150" s="563"/>
      <c r="D150" s="563"/>
      <c r="E150" s="563"/>
      <c r="F150" s="563"/>
      <c r="G150" s="563"/>
      <c r="H150" s="563"/>
      <c r="I150" s="563"/>
      <c r="J150" s="563"/>
      <c r="K150" s="563"/>
      <c r="L150" s="563"/>
      <c r="M150" s="563"/>
      <c r="N150" s="563"/>
      <c r="O150" s="563"/>
      <c r="P150" s="563"/>
      <c r="Q150" s="563"/>
      <c r="R150" s="563"/>
      <c r="S150" s="563"/>
      <c r="T150" s="563"/>
      <c r="U150" s="563"/>
      <c r="V150" s="563"/>
      <c r="W150" s="563"/>
      <c r="X150" s="563"/>
      <c r="Y150" s="563"/>
      <c r="Z150" s="563"/>
      <c r="AA150" s="563"/>
      <c r="AB150" s="563"/>
      <c r="AC150" s="563"/>
      <c r="AD150" s="563"/>
      <c r="AE150" s="563"/>
      <c r="AF150" s="563"/>
      <c r="AG150" s="563"/>
      <c r="AH150" s="563"/>
      <c r="AI150" s="563"/>
      <c r="AJ150" s="563"/>
      <c r="AK150" s="563"/>
      <c r="AL150" s="563"/>
      <c r="AM150" s="563"/>
      <c r="AN150" s="563"/>
      <c r="AO150" s="563"/>
      <c r="AP150" s="563"/>
      <c r="AQ150" s="563"/>
      <c r="AR150" s="563"/>
      <c r="AS150" s="563"/>
      <c r="AT150" s="563"/>
      <c r="AU150" s="563"/>
      <c r="AV150" s="563"/>
      <c r="AW150" s="563"/>
      <c r="AX150" s="563"/>
      <c r="AY150" s="563"/>
      <c r="AZ150" s="563"/>
      <c r="BA150" s="563"/>
      <c r="BB150" s="564"/>
      <c r="BC150" s="530" t="s">
        <v>4</v>
      </c>
      <c r="BD150" s="531"/>
      <c r="BE150" s="531"/>
      <c r="BF150" s="531"/>
      <c r="BG150" s="531"/>
      <c r="BH150" s="531"/>
      <c r="BI150" s="531"/>
      <c r="BJ150" s="531"/>
      <c r="BK150" s="531"/>
      <c r="BL150" s="531"/>
      <c r="BM150" s="531"/>
      <c r="BN150" s="531"/>
      <c r="BO150" s="531"/>
      <c r="BP150" s="531"/>
      <c r="BQ150" s="531"/>
      <c r="BR150" s="532"/>
      <c r="BS150" s="530" t="s">
        <v>4</v>
      </c>
      <c r="BT150" s="531"/>
      <c r="BU150" s="531"/>
      <c r="BV150" s="531"/>
      <c r="BW150" s="531"/>
      <c r="BX150" s="531"/>
      <c r="BY150" s="531"/>
      <c r="BZ150" s="531"/>
      <c r="CA150" s="531"/>
      <c r="CB150" s="531"/>
      <c r="CC150" s="531"/>
      <c r="CD150" s="531"/>
      <c r="CE150" s="531"/>
      <c r="CF150" s="531"/>
      <c r="CG150" s="531"/>
      <c r="CH150" s="532"/>
      <c r="CI150" s="586">
        <f>CI149</f>
        <v>220000</v>
      </c>
      <c r="CJ150" s="587"/>
      <c r="CK150" s="587"/>
      <c r="CL150" s="587"/>
      <c r="CM150" s="587"/>
      <c r="CN150" s="587"/>
      <c r="CO150" s="587"/>
      <c r="CP150" s="587"/>
      <c r="CQ150" s="587"/>
      <c r="CR150" s="587"/>
      <c r="CS150" s="587"/>
      <c r="CT150" s="587"/>
      <c r="CU150" s="587"/>
      <c r="CV150" s="587"/>
      <c r="CW150" s="587"/>
      <c r="CX150" s="587"/>
      <c r="CY150" s="587"/>
      <c r="CZ150" s="588"/>
    </row>
    <row r="151" spans="1:104" s="13" customFormat="1" ht="15" customHeight="1" x14ac:dyDescent="0.3">
      <c r="A151" s="542" t="s">
        <v>52</v>
      </c>
      <c r="B151" s="543"/>
      <c r="C151" s="543"/>
      <c r="D151" s="543"/>
      <c r="E151" s="543"/>
      <c r="F151" s="543"/>
      <c r="G151" s="543"/>
      <c r="H151" s="543"/>
      <c r="I151" s="543"/>
      <c r="J151" s="543"/>
      <c r="K151" s="543"/>
      <c r="L151" s="543"/>
      <c r="M151" s="543"/>
      <c r="N151" s="543"/>
      <c r="O151" s="543"/>
      <c r="P151" s="543"/>
      <c r="Q151" s="543"/>
      <c r="R151" s="543"/>
      <c r="S151" s="543"/>
      <c r="T151" s="543"/>
      <c r="U151" s="543"/>
      <c r="V151" s="543"/>
      <c r="W151" s="543"/>
      <c r="X151" s="543"/>
      <c r="Y151" s="543"/>
      <c r="Z151" s="543"/>
      <c r="AA151" s="543"/>
      <c r="AB151" s="543"/>
      <c r="AC151" s="543"/>
      <c r="AD151" s="543"/>
      <c r="AE151" s="543"/>
      <c r="AF151" s="543"/>
      <c r="AG151" s="543"/>
      <c r="AH151" s="543"/>
      <c r="AI151" s="543"/>
      <c r="AJ151" s="543"/>
      <c r="AK151" s="543"/>
      <c r="AL151" s="543"/>
      <c r="AM151" s="543"/>
      <c r="AN151" s="543"/>
      <c r="AO151" s="543"/>
      <c r="AP151" s="543"/>
      <c r="AQ151" s="543"/>
      <c r="AR151" s="543"/>
      <c r="AS151" s="543"/>
      <c r="AT151" s="543"/>
      <c r="AU151" s="543"/>
      <c r="AV151" s="543"/>
      <c r="AW151" s="543"/>
      <c r="AX151" s="543"/>
      <c r="AY151" s="543"/>
      <c r="AZ151" s="543"/>
      <c r="BA151" s="543"/>
      <c r="BB151" s="544"/>
      <c r="BC151" s="533" t="s">
        <v>4</v>
      </c>
      <c r="BD151" s="533"/>
      <c r="BE151" s="533"/>
      <c r="BF151" s="533"/>
      <c r="BG151" s="533"/>
      <c r="BH151" s="533"/>
      <c r="BI151" s="533"/>
      <c r="BJ151" s="533"/>
      <c r="BK151" s="533"/>
      <c r="BL151" s="533"/>
      <c r="BM151" s="533"/>
      <c r="BN151" s="533"/>
      <c r="BO151" s="533"/>
      <c r="BP151" s="533"/>
      <c r="BQ151" s="533"/>
      <c r="BR151" s="533"/>
      <c r="BS151" s="533" t="s">
        <v>4</v>
      </c>
      <c r="BT151" s="533"/>
      <c r="BU151" s="533"/>
      <c r="BV151" s="533"/>
      <c r="BW151" s="533"/>
      <c r="BX151" s="533"/>
      <c r="BY151" s="533"/>
      <c r="BZ151" s="533"/>
      <c r="CA151" s="533"/>
      <c r="CB151" s="533"/>
      <c r="CC151" s="533"/>
      <c r="CD151" s="533"/>
      <c r="CE151" s="533"/>
      <c r="CF151" s="533"/>
      <c r="CG151" s="533"/>
      <c r="CH151" s="533"/>
      <c r="CI151" s="591">
        <f>CI147+CI150</f>
        <v>253000</v>
      </c>
      <c r="CJ151" s="591"/>
      <c r="CK151" s="591"/>
      <c r="CL151" s="591"/>
      <c r="CM151" s="591"/>
      <c r="CN151" s="591"/>
      <c r="CO151" s="591"/>
      <c r="CP151" s="591"/>
      <c r="CQ151" s="591"/>
      <c r="CR151" s="591"/>
      <c r="CS151" s="591"/>
      <c r="CT151" s="591"/>
      <c r="CU151" s="591"/>
      <c r="CV151" s="591"/>
      <c r="CW151" s="591"/>
      <c r="CX151" s="591"/>
      <c r="CY151" s="591"/>
      <c r="CZ151" s="591"/>
    </row>
    <row r="152" spans="1:104" s="13" customFormat="1" ht="15" customHeight="1" x14ac:dyDescent="0.3">
      <c r="A152" s="22"/>
      <c r="B152" s="22"/>
      <c r="C152" s="22"/>
      <c r="D152" s="22"/>
      <c r="E152" s="22"/>
      <c r="F152" s="22"/>
      <c r="G152" s="22"/>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row>
    <row r="153" spans="1:104" s="52" customFormat="1" x14ac:dyDescent="0.25">
      <c r="A153" s="545" t="s">
        <v>245</v>
      </c>
      <c r="B153" s="545"/>
      <c r="C153" s="545"/>
      <c r="D153" s="545"/>
      <c r="E153" s="545"/>
      <c r="F153" s="545"/>
      <c r="G153" s="545"/>
      <c r="H153" s="545"/>
      <c r="I153" s="545"/>
      <c r="J153" s="545"/>
      <c r="K153" s="545"/>
      <c r="L153" s="545"/>
      <c r="M153" s="545"/>
      <c r="N153" s="545"/>
      <c r="O153" s="545"/>
      <c r="P153" s="545"/>
      <c r="Q153" s="545"/>
      <c r="R153" s="545"/>
      <c r="S153" s="545"/>
      <c r="T153" s="545"/>
      <c r="U153" s="545"/>
      <c r="V153" s="545"/>
      <c r="W153" s="545"/>
      <c r="X153" s="545"/>
      <c r="Y153" s="545"/>
      <c r="Z153" s="545"/>
      <c r="AA153" s="545"/>
      <c r="AB153" s="545"/>
      <c r="AC153" s="545"/>
      <c r="AD153" s="545"/>
      <c r="AE153" s="545"/>
      <c r="AF153" s="545"/>
      <c r="AG153" s="545"/>
      <c r="AH153" s="545"/>
      <c r="AI153" s="545"/>
      <c r="AJ153" s="545"/>
      <c r="AK153" s="545"/>
      <c r="AL153" s="545"/>
      <c r="AM153" s="545"/>
      <c r="AN153" s="545"/>
      <c r="AO153" s="545"/>
      <c r="AP153" s="545"/>
      <c r="AQ153" s="545"/>
      <c r="AR153" s="545"/>
      <c r="AS153" s="545"/>
      <c r="AT153" s="545"/>
      <c r="AU153" s="545"/>
      <c r="AV153" s="545"/>
      <c r="AW153" s="545"/>
      <c r="AX153" s="545"/>
      <c r="AY153" s="545"/>
      <c r="AZ153" s="545"/>
      <c r="BA153" s="545"/>
      <c r="BB153" s="545"/>
      <c r="BC153" s="545"/>
      <c r="BD153" s="545"/>
      <c r="BE153" s="545"/>
      <c r="BF153" s="545"/>
      <c r="BG153" s="545"/>
      <c r="BH153" s="545"/>
      <c r="BI153" s="545"/>
      <c r="BJ153" s="545"/>
      <c r="BK153" s="545"/>
      <c r="BL153" s="545"/>
      <c r="BM153" s="545"/>
      <c r="BN153" s="545"/>
      <c r="BO153" s="545"/>
      <c r="BP153" s="545"/>
      <c r="BQ153" s="545"/>
      <c r="BR153" s="545"/>
      <c r="BS153" s="545"/>
      <c r="BT153" s="545"/>
      <c r="BU153" s="545"/>
      <c r="BV153" s="545"/>
      <c r="BW153" s="545"/>
      <c r="BX153" s="545"/>
      <c r="BY153" s="545"/>
      <c r="BZ153" s="545"/>
      <c r="CA153" s="545"/>
      <c r="CB153" s="545"/>
      <c r="CC153" s="545"/>
      <c r="CD153" s="545"/>
      <c r="CE153" s="545"/>
      <c r="CF153" s="545"/>
      <c r="CG153" s="545"/>
      <c r="CH153" s="545"/>
      <c r="CI153" s="545"/>
      <c r="CJ153" s="545"/>
      <c r="CK153" s="545"/>
      <c r="CL153" s="545"/>
      <c r="CM153" s="545"/>
      <c r="CN153" s="545"/>
      <c r="CO153" s="545"/>
      <c r="CP153" s="545"/>
      <c r="CQ153" s="545"/>
      <c r="CR153" s="545"/>
      <c r="CS153" s="545"/>
      <c r="CT153" s="545"/>
      <c r="CU153" s="545"/>
      <c r="CV153" s="545"/>
      <c r="CW153" s="545"/>
      <c r="CX153" s="545"/>
      <c r="CY153" s="545"/>
      <c r="CZ153" s="545"/>
    </row>
    <row r="154" spans="1:104" ht="6" customHeight="1" x14ac:dyDescent="0.25"/>
    <row r="155" spans="1:104" s="52" customFormat="1" x14ac:dyDescent="0.25">
      <c r="A155" s="52" t="s">
        <v>43</v>
      </c>
      <c r="W155" s="548"/>
      <c r="X155" s="548"/>
      <c r="Y155" s="548"/>
      <c r="Z155" s="548"/>
      <c r="AA155" s="548"/>
      <c r="AB155" s="548"/>
      <c r="AC155" s="548"/>
      <c r="AD155" s="548"/>
      <c r="AE155" s="548"/>
      <c r="AF155" s="548"/>
      <c r="AG155" s="548"/>
      <c r="AH155" s="548"/>
      <c r="AI155" s="548"/>
      <c r="AJ155" s="548"/>
      <c r="AK155" s="548"/>
      <c r="AL155" s="548"/>
      <c r="AM155" s="548"/>
      <c r="AN155" s="548"/>
      <c r="AO155" s="548"/>
      <c r="AP155" s="548"/>
      <c r="AQ155" s="548"/>
      <c r="AR155" s="548"/>
      <c r="AS155" s="548"/>
      <c r="AT155" s="548"/>
      <c r="AU155" s="548"/>
      <c r="AV155" s="548"/>
      <c r="AW155" s="548"/>
      <c r="AX155" s="548"/>
      <c r="AY155" s="548"/>
      <c r="AZ155" s="548"/>
      <c r="BA155" s="548"/>
      <c r="BB155" s="548"/>
      <c r="BC155" s="548"/>
      <c r="BD155" s="548"/>
      <c r="BE155" s="548"/>
      <c r="BF155" s="548"/>
      <c r="BG155" s="548"/>
      <c r="BH155" s="548"/>
      <c r="BI155" s="548"/>
      <c r="BJ155" s="548"/>
      <c r="BK155" s="548"/>
      <c r="BL155" s="548"/>
      <c r="BM155" s="548"/>
      <c r="BN155" s="548"/>
      <c r="BO155" s="548"/>
      <c r="BP155" s="548"/>
      <c r="BQ155" s="548"/>
      <c r="BR155" s="548"/>
      <c r="BS155" s="548"/>
      <c r="BT155" s="548"/>
      <c r="BU155" s="548"/>
      <c r="BV155" s="548"/>
      <c r="BW155" s="548"/>
      <c r="BX155" s="548"/>
      <c r="BY155" s="548"/>
      <c r="BZ155" s="548"/>
      <c r="CA155" s="548"/>
      <c r="CB155" s="548"/>
      <c r="CC155" s="548"/>
      <c r="CD155" s="548"/>
      <c r="CE155" s="548"/>
      <c r="CF155" s="548"/>
      <c r="CG155" s="548"/>
      <c r="CH155" s="548"/>
      <c r="CI155" s="548"/>
      <c r="CJ155" s="548"/>
      <c r="CK155" s="548"/>
      <c r="CL155" s="548"/>
      <c r="CM155" s="548"/>
      <c r="CN155" s="548"/>
      <c r="CO155" s="548"/>
      <c r="CP155" s="548"/>
      <c r="CQ155" s="548"/>
      <c r="CR155" s="548"/>
      <c r="CS155" s="548"/>
      <c r="CT155" s="548"/>
      <c r="CU155" s="548"/>
      <c r="CV155" s="548"/>
      <c r="CW155" s="548"/>
      <c r="CX155" s="548"/>
      <c r="CY155" s="548"/>
      <c r="CZ155" s="548"/>
    </row>
    <row r="156" spans="1:104" s="52" customFormat="1" ht="6" customHeight="1" x14ac:dyDescent="0.25">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row>
    <row r="157" spans="1:104" s="54" customFormat="1" ht="45" customHeight="1" x14ac:dyDescent="0.3">
      <c r="A157" s="470" t="s">
        <v>45</v>
      </c>
      <c r="B157" s="471"/>
      <c r="C157" s="471"/>
      <c r="D157" s="471"/>
      <c r="E157" s="471"/>
      <c r="F157" s="471"/>
      <c r="G157" s="472"/>
      <c r="H157" s="470" t="s">
        <v>0</v>
      </c>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1"/>
      <c r="AJ157" s="471"/>
      <c r="AK157" s="471"/>
      <c r="AL157" s="471"/>
      <c r="AM157" s="471"/>
      <c r="AN157" s="471"/>
      <c r="AO157" s="471"/>
      <c r="AP157" s="471"/>
      <c r="AQ157" s="471"/>
      <c r="AR157" s="471"/>
      <c r="AS157" s="471"/>
      <c r="AT157" s="471"/>
      <c r="AU157" s="471"/>
      <c r="AV157" s="471"/>
      <c r="AW157" s="471"/>
      <c r="AX157" s="471"/>
      <c r="AY157" s="471"/>
      <c r="AZ157" s="471"/>
      <c r="BA157" s="471"/>
      <c r="BB157" s="472"/>
      <c r="BC157" s="558" t="s">
        <v>69</v>
      </c>
      <c r="BD157" s="558"/>
      <c r="BE157" s="558"/>
      <c r="BF157" s="558"/>
      <c r="BG157" s="558"/>
      <c r="BH157" s="558"/>
      <c r="BI157" s="558"/>
      <c r="BJ157" s="558"/>
      <c r="BK157" s="558"/>
      <c r="BL157" s="558"/>
      <c r="BM157" s="558"/>
      <c r="BN157" s="558"/>
      <c r="BO157" s="558"/>
      <c r="BP157" s="558"/>
      <c r="BQ157" s="558"/>
      <c r="BR157" s="558"/>
      <c r="BS157" s="558" t="s">
        <v>70</v>
      </c>
      <c r="BT157" s="558"/>
      <c r="BU157" s="558"/>
      <c r="BV157" s="558"/>
      <c r="BW157" s="558"/>
      <c r="BX157" s="558"/>
      <c r="BY157" s="558"/>
      <c r="BZ157" s="558"/>
      <c r="CA157" s="558"/>
      <c r="CB157" s="558"/>
      <c r="CC157" s="558"/>
      <c r="CD157" s="558"/>
      <c r="CE157" s="558"/>
      <c r="CF157" s="558"/>
      <c r="CG157" s="558"/>
      <c r="CH157" s="558"/>
      <c r="CI157" s="558" t="s">
        <v>71</v>
      </c>
      <c r="CJ157" s="558"/>
      <c r="CK157" s="558"/>
      <c r="CL157" s="558"/>
      <c r="CM157" s="558"/>
      <c r="CN157" s="558"/>
      <c r="CO157" s="558"/>
      <c r="CP157" s="558"/>
      <c r="CQ157" s="558"/>
      <c r="CR157" s="558"/>
      <c r="CS157" s="558"/>
      <c r="CT157" s="558"/>
      <c r="CU157" s="558"/>
      <c r="CV157" s="558"/>
      <c r="CW157" s="558"/>
      <c r="CX157" s="558"/>
      <c r="CY157" s="558"/>
      <c r="CZ157" s="558"/>
    </row>
    <row r="158" spans="1:104" s="12" customFormat="1" ht="13.2" x14ac:dyDescent="0.3">
      <c r="A158" s="568">
        <v>1</v>
      </c>
      <c r="B158" s="568"/>
      <c r="C158" s="568"/>
      <c r="D158" s="568"/>
      <c r="E158" s="568"/>
      <c r="F158" s="568"/>
      <c r="G158" s="568"/>
      <c r="H158" s="568">
        <v>2</v>
      </c>
      <c r="I158" s="568"/>
      <c r="J158" s="568"/>
      <c r="K158" s="568"/>
      <c r="L158" s="568"/>
      <c r="M158" s="568"/>
      <c r="N158" s="568"/>
      <c r="O158" s="568"/>
      <c r="P158" s="568"/>
      <c r="Q158" s="568"/>
      <c r="R158" s="568"/>
      <c r="S158" s="568"/>
      <c r="T158" s="568"/>
      <c r="U158" s="568"/>
      <c r="V158" s="568"/>
      <c r="W158" s="568"/>
      <c r="X158" s="568"/>
      <c r="Y158" s="568"/>
      <c r="Z158" s="568"/>
      <c r="AA158" s="568"/>
      <c r="AB158" s="568"/>
      <c r="AC158" s="568"/>
      <c r="AD158" s="568"/>
      <c r="AE158" s="568"/>
      <c r="AF158" s="568"/>
      <c r="AG158" s="568"/>
      <c r="AH158" s="568"/>
      <c r="AI158" s="568"/>
      <c r="AJ158" s="568"/>
      <c r="AK158" s="568"/>
      <c r="AL158" s="568"/>
      <c r="AM158" s="568"/>
      <c r="AN158" s="568"/>
      <c r="AO158" s="568"/>
      <c r="AP158" s="568"/>
      <c r="AQ158" s="568"/>
      <c r="AR158" s="568"/>
      <c r="AS158" s="568"/>
      <c r="AT158" s="568"/>
      <c r="AU158" s="568"/>
      <c r="AV158" s="568"/>
      <c r="AW158" s="568"/>
      <c r="AX158" s="568"/>
      <c r="AY158" s="568"/>
      <c r="AZ158" s="568"/>
      <c r="BA158" s="568"/>
      <c r="BB158" s="568"/>
      <c r="BC158" s="568">
        <v>3</v>
      </c>
      <c r="BD158" s="568"/>
      <c r="BE158" s="568"/>
      <c r="BF158" s="568"/>
      <c r="BG158" s="568"/>
      <c r="BH158" s="568"/>
      <c r="BI158" s="568"/>
      <c r="BJ158" s="568"/>
      <c r="BK158" s="568"/>
      <c r="BL158" s="568"/>
      <c r="BM158" s="568"/>
      <c r="BN158" s="568"/>
      <c r="BO158" s="568"/>
      <c r="BP158" s="568"/>
      <c r="BQ158" s="568"/>
      <c r="BR158" s="568"/>
      <c r="BS158" s="568">
        <v>4</v>
      </c>
      <c r="BT158" s="568"/>
      <c r="BU158" s="568"/>
      <c r="BV158" s="568"/>
      <c r="BW158" s="568"/>
      <c r="BX158" s="568"/>
      <c r="BY158" s="568"/>
      <c r="BZ158" s="568"/>
      <c r="CA158" s="568"/>
      <c r="CB158" s="568"/>
      <c r="CC158" s="568"/>
      <c r="CD158" s="568"/>
      <c r="CE158" s="568"/>
      <c r="CF158" s="568"/>
      <c r="CG158" s="568"/>
      <c r="CH158" s="568"/>
      <c r="CI158" s="568">
        <v>5</v>
      </c>
      <c r="CJ158" s="568"/>
      <c r="CK158" s="568"/>
      <c r="CL158" s="568"/>
      <c r="CM158" s="568"/>
      <c r="CN158" s="568"/>
      <c r="CO158" s="568"/>
      <c r="CP158" s="568"/>
      <c r="CQ158" s="568"/>
      <c r="CR158" s="568"/>
      <c r="CS158" s="568"/>
      <c r="CT158" s="568"/>
      <c r="CU158" s="568"/>
      <c r="CV158" s="568"/>
      <c r="CW158" s="568"/>
      <c r="CX158" s="568"/>
      <c r="CY158" s="568"/>
      <c r="CZ158" s="568"/>
    </row>
    <row r="159" spans="1:104" s="13" customFormat="1" ht="15" customHeight="1" x14ac:dyDescent="0.3">
      <c r="A159" s="578" t="s">
        <v>226</v>
      </c>
      <c r="B159" s="579"/>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79"/>
      <c r="AL159" s="579"/>
      <c r="AM159" s="579"/>
      <c r="AN159" s="579"/>
      <c r="AO159" s="579"/>
      <c r="AP159" s="579"/>
      <c r="AQ159" s="579"/>
      <c r="AR159" s="579"/>
      <c r="AS159" s="579"/>
      <c r="AT159" s="579"/>
      <c r="AU159" s="579"/>
      <c r="AV159" s="579"/>
      <c r="AW159" s="579"/>
      <c r="AX159" s="579"/>
      <c r="AY159" s="579"/>
      <c r="AZ159" s="579"/>
      <c r="BA159" s="579"/>
      <c r="BB159" s="579"/>
      <c r="BC159" s="579"/>
      <c r="BD159" s="579"/>
      <c r="BE159" s="579"/>
      <c r="BF159" s="579"/>
      <c r="BG159" s="579"/>
      <c r="BH159" s="579"/>
      <c r="BI159" s="579"/>
      <c r="BJ159" s="579"/>
      <c r="BK159" s="579"/>
      <c r="BL159" s="579"/>
      <c r="BM159" s="579"/>
      <c r="BN159" s="579"/>
      <c r="BO159" s="579"/>
      <c r="BP159" s="579"/>
      <c r="BQ159" s="579"/>
      <c r="BR159" s="579"/>
      <c r="BS159" s="579"/>
      <c r="BT159" s="579"/>
      <c r="BU159" s="579"/>
      <c r="BV159" s="579"/>
      <c r="BW159" s="579"/>
      <c r="BX159" s="579"/>
      <c r="BY159" s="579"/>
      <c r="BZ159" s="579"/>
      <c r="CA159" s="579"/>
      <c r="CB159" s="579"/>
      <c r="CC159" s="579"/>
      <c r="CD159" s="579"/>
      <c r="CE159" s="579"/>
      <c r="CF159" s="579"/>
      <c r="CG159" s="579"/>
      <c r="CH159" s="579"/>
      <c r="CI159" s="579"/>
      <c r="CJ159" s="579"/>
      <c r="CK159" s="579"/>
      <c r="CL159" s="579"/>
      <c r="CM159" s="579"/>
      <c r="CN159" s="579"/>
      <c r="CO159" s="579"/>
      <c r="CP159" s="579"/>
      <c r="CQ159" s="579"/>
      <c r="CR159" s="579"/>
      <c r="CS159" s="579"/>
      <c r="CT159" s="579"/>
      <c r="CU159" s="579"/>
      <c r="CV159" s="579"/>
      <c r="CW159" s="579"/>
      <c r="CX159" s="579"/>
      <c r="CY159" s="579"/>
      <c r="CZ159" s="579"/>
    </row>
    <row r="160" spans="1:104" s="13" customFormat="1" ht="15" customHeight="1" x14ac:dyDescent="0.3">
      <c r="A160" s="539"/>
      <c r="B160" s="540"/>
      <c r="C160" s="540"/>
      <c r="D160" s="540"/>
      <c r="E160" s="540"/>
      <c r="F160" s="540"/>
      <c r="G160" s="541"/>
      <c r="H160" s="580"/>
      <c r="I160" s="581"/>
      <c r="J160" s="581"/>
      <c r="K160" s="581"/>
      <c r="L160" s="581"/>
      <c r="M160" s="581"/>
      <c r="N160" s="581"/>
      <c r="O160" s="581"/>
      <c r="P160" s="581"/>
      <c r="Q160" s="581"/>
      <c r="R160" s="581"/>
      <c r="S160" s="581"/>
      <c r="T160" s="581"/>
      <c r="U160" s="581"/>
      <c r="V160" s="581"/>
      <c r="W160" s="581"/>
      <c r="X160" s="581"/>
      <c r="Y160" s="581"/>
      <c r="Z160" s="581"/>
      <c r="AA160" s="581"/>
      <c r="AB160" s="581"/>
      <c r="AC160" s="581"/>
      <c r="AD160" s="581"/>
      <c r="AE160" s="581"/>
      <c r="AF160" s="581"/>
      <c r="AG160" s="581"/>
      <c r="AH160" s="581"/>
      <c r="AI160" s="581"/>
      <c r="AJ160" s="581"/>
      <c r="AK160" s="581"/>
      <c r="AL160" s="581"/>
      <c r="AM160" s="581"/>
      <c r="AN160" s="581"/>
      <c r="AO160" s="581"/>
      <c r="AP160" s="581"/>
      <c r="AQ160" s="581"/>
      <c r="AR160" s="581"/>
      <c r="AS160" s="581"/>
      <c r="AT160" s="581"/>
      <c r="AU160" s="581"/>
      <c r="AV160" s="581"/>
      <c r="AW160" s="581"/>
      <c r="AX160" s="581"/>
      <c r="AY160" s="581"/>
      <c r="AZ160" s="581"/>
      <c r="BA160" s="581"/>
      <c r="BB160" s="582"/>
      <c r="BC160" s="530"/>
      <c r="BD160" s="531"/>
      <c r="BE160" s="531"/>
      <c r="BF160" s="531"/>
      <c r="BG160" s="531"/>
      <c r="BH160" s="531"/>
      <c r="BI160" s="531"/>
      <c r="BJ160" s="531"/>
      <c r="BK160" s="531"/>
      <c r="BL160" s="531"/>
      <c r="BM160" s="531"/>
      <c r="BN160" s="531"/>
      <c r="BO160" s="531"/>
      <c r="BP160" s="531"/>
      <c r="BQ160" s="531"/>
      <c r="BR160" s="532"/>
      <c r="BS160" s="530"/>
      <c r="BT160" s="531"/>
      <c r="BU160" s="531"/>
      <c r="BV160" s="531"/>
      <c r="BW160" s="531"/>
      <c r="BX160" s="531"/>
      <c r="BY160" s="531"/>
      <c r="BZ160" s="531"/>
      <c r="CA160" s="531"/>
      <c r="CB160" s="531"/>
      <c r="CC160" s="531"/>
      <c r="CD160" s="531"/>
      <c r="CE160" s="531"/>
      <c r="CF160" s="531"/>
      <c r="CG160" s="531"/>
      <c r="CH160" s="532"/>
      <c r="CI160" s="530"/>
      <c r="CJ160" s="531"/>
      <c r="CK160" s="531"/>
      <c r="CL160" s="531"/>
      <c r="CM160" s="531"/>
      <c r="CN160" s="531"/>
      <c r="CO160" s="531"/>
      <c r="CP160" s="531"/>
      <c r="CQ160" s="531"/>
      <c r="CR160" s="531"/>
      <c r="CS160" s="531"/>
      <c r="CT160" s="531"/>
      <c r="CU160" s="531"/>
      <c r="CV160" s="531"/>
      <c r="CW160" s="531"/>
      <c r="CX160" s="531"/>
      <c r="CY160" s="531"/>
      <c r="CZ160" s="532"/>
    </row>
    <row r="161" spans="1:104" s="13" customFormat="1" ht="15" customHeight="1" x14ac:dyDescent="0.3">
      <c r="A161" s="562" t="s">
        <v>260</v>
      </c>
      <c r="B161" s="563"/>
      <c r="C161" s="563"/>
      <c r="D161" s="563"/>
      <c r="E161" s="563"/>
      <c r="F161" s="563"/>
      <c r="G161" s="563"/>
      <c r="H161" s="563"/>
      <c r="I161" s="563"/>
      <c r="J161" s="563"/>
      <c r="K161" s="563"/>
      <c r="L161" s="563"/>
      <c r="M161" s="563"/>
      <c r="N161" s="563"/>
      <c r="O161" s="563"/>
      <c r="P161" s="563"/>
      <c r="Q161" s="563"/>
      <c r="R161" s="563"/>
      <c r="S161" s="563"/>
      <c r="T161" s="563"/>
      <c r="U161" s="563"/>
      <c r="V161" s="563"/>
      <c r="W161" s="563"/>
      <c r="X161" s="563"/>
      <c r="Y161" s="563"/>
      <c r="Z161" s="563"/>
      <c r="AA161" s="563"/>
      <c r="AB161" s="563"/>
      <c r="AC161" s="563"/>
      <c r="AD161" s="563"/>
      <c r="AE161" s="563"/>
      <c r="AF161" s="563"/>
      <c r="AG161" s="563"/>
      <c r="AH161" s="563"/>
      <c r="AI161" s="563"/>
      <c r="AJ161" s="563"/>
      <c r="AK161" s="563"/>
      <c r="AL161" s="563"/>
      <c r="AM161" s="563"/>
      <c r="AN161" s="563"/>
      <c r="AO161" s="563"/>
      <c r="AP161" s="563"/>
      <c r="AQ161" s="563"/>
      <c r="AR161" s="563"/>
      <c r="AS161" s="563"/>
      <c r="AT161" s="563"/>
      <c r="AU161" s="563"/>
      <c r="AV161" s="563"/>
      <c r="AW161" s="563"/>
      <c r="AX161" s="563"/>
      <c r="AY161" s="563"/>
      <c r="AZ161" s="563"/>
      <c r="BA161" s="563"/>
      <c r="BB161" s="564"/>
      <c r="BC161" s="530" t="s">
        <v>4</v>
      </c>
      <c r="BD161" s="531"/>
      <c r="BE161" s="531"/>
      <c r="BF161" s="531"/>
      <c r="BG161" s="531"/>
      <c r="BH161" s="531"/>
      <c r="BI161" s="531"/>
      <c r="BJ161" s="531"/>
      <c r="BK161" s="531"/>
      <c r="BL161" s="531"/>
      <c r="BM161" s="531"/>
      <c r="BN161" s="531"/>
      <c r="BO161" s="531"/>
      <c r="BP161" s="531"/>
      <c r="BQ161" s="531"/>
      <c r="BR161" s="532"/>
      <c r="BS161" s="530" t="s">
        <v>4</v>
      </c>
      <c r="BT161" s="531"/>
      <c r="BU161" s="531"/>
      <c r="BV161" s="531"/>
      <c r="BW161" s="531"/>
      <c r="BX161" s="531"/>
      <c r="BY161" s="531"/>
      <c r="BZ161" s="531"/>
      <c r="CA161" s="531"/>
      <c r="CB161" s="531"/>
      <c r="CC161" s="531"/>
      <c r="CD161" s="531"/>
      <c r="CE161" s="531"/>
      <c r="CF161" s="531"/>
      <c r="CG161" s="531"/>
      <c r="CH161" s="532"/>
      <c r="CI161" s="530"/>
      <c r="CJ161" s="531"/>
      <c r="CK161" s="531"/>
      <c r="CL161" s="531"/>
      <c r="CM161" s="531"/>
      <c r="CN161" s="531"/>
      <c r="CO161" s="531"/>
      <c r="CP161" s="531"/>
      <c r="CQ161" s="531"/>
      <c r="CR161" s="531"/>
      <c r="CS161" s="531"/>
      <c r="CT161" s="531"/>
      <c r="CU161" s="531"/>
      <c r="CV161" s="531"/>
      <c r="CW161" s="531"/>
      <c r="CX161" s="531"/>
      <c r="CY161" s="531"/>
      <c r="CZ161" s="532"/>
    </row>
    <row r="162" spans="1:104" s="13" customFormat="1" ht="15" customHeight="1" x14ac:dyDescent="0.3">
      <c r="A162" s="578" t="s">
        <v>226</v>
      </c>
      <c r="B162" s="579"/>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79"/>
      <c r="AL162" s="579"/>
      <c r="AM162" s="579"/>
      <c r="AN162" s="579"/>
      <c r="AO162" s="579"/>
      <c r="AP162" s="579"/>
      <c r="AQ162" s="579"/>
      <c r="AR162" s="579"/>
      <c r="AS162" s="579"/>
      <c r="AT162" s="579"/>
      <c r="AU162" s="579"/>
      <c r="AV162" s="579"/>
      <c r="AW162" s="579"/>
      <c r="AX162" s="579"/>
      <c r="AY162" s="579"/>
      <c r="AZ162" s="579"/>
      <c r="BA162" s="579"/>
      <c r="BB162" s="579"/>
      <c r="BC162" s="579"/>
      <c r="BD162" s="579"/>
      <c r="BE162" s="579"/>
      <c r="BF162" s="579"/>
      <c r="BG162" s="579"/>
      <c r="BH162" s="579"/>
      <c r="BI162" s="579"/>
      <c r="BJ162" s="579"/>
      <c r="BK162" s="579"/>
      <c r="BL162" s="579"/>
      <c r="BM162" s="579"/>
      <c r="BN162" s="579"/>
      <c r="BO162" s="579"/>
      <c r="BP162" s="579"/>
      <c r="BQ162" s="579"/>
      <c r="BR162" s="579"/>
      <c r="BS162" s="579"/>
      <c r="BT162" s="579"/>
      <c r="BU162" s="579"/>
      <c r="BV162" s="579"/>
      <c r="BW162" s="579"/>
      <c r="BX162" s="579"/>
      <c r="BY162" s="579"/>
      <c r="BZ162" s="579"/>
      <c r="CA162" s="579"/>
      <c r="CB162" s="579"/>
      <c r="CC162" s="579"/>
      <c r="CD162" s="579"/>
      <c r="CE162" s="579"/>
      <c r="CF162" s="579"/>
      <c r="CG162" s="579"/>
      <c r="CH162" s="579"/>
      <c r="CI162" s="579"/>
      <c r="CJ162" s="579"/>
      <c r="CK162" s="579"/>
      <c r="CL162" s="579"/>
      <c r="CM162" s="579"/>
      <c r="CN162" s="579"/>
      <c r="CO162" s="579"/>
      <c r="CP162" s="579"/>
      <c r="CQ162" s="579"/>
      <c r="CR162" s="579"/>
      <c r="CS162" s="579"/>
      <c r="CT162" s="579"/>
      <c r="CU162" s="579"/>
      <c r="CV162" s="579"/>
      <c r="CW162" s="579"/>
      <c r="CX162" s="579"/>
      <c r="CY162" s="579"/>
      <c r="CZ162" s="579"/>
    </row>
    <row r="163" spans="1:104" s="13" customFormat="1" ht="15" customHeight="1" x14ac:dyDescent="0.3">
      <c r="A163" s="539"/>
      <c r="B163" s="540"/>
      <c r="C163" s="540"/>
      <c r="D163" s="540"/>
      <c r="E163" s="540"/>
      <c r="F163" s="540"/>
      <c r="G163" s="541"/>
      <c r="H163" s="580"/>
      <c r="I163" s="581"/>
      <c r="J163" s="581"/>
      <c r="K163" s="581"/>
      <c r="L163" s="581"/>
      <c r="M163" s="581"/>
      <c r="N163" s="581"/>
      <c r="O163" s="581"/>
      <c r="P163" s="581"/>
      <c r="Q163" s="581"/>
      <c r="R163" s="581"/>
      <c r="S163" s="581"/>
      <c r="T163" s="581"/>
      <c r="U163" s="581"/>
      <c r="V163" s="581"/>
      <c r="W163" s="581"/>
      <c r="X163" s="581"/>
      <c r="Y163" s="581"/>
      <c r="Z163" s="581"/>
      <c r="AA163" s="581"/>
      <c r="AB163" s="581"/>
      <c r="AC163" s="581"/>
      <c r="AD163" s="581"/>
      <c r="AE163" s="581"/>
      <c r="AF163" s="581"/>
      <c r="AG163" s="581"/>
      <c r="AH163" s="581"/>
      <c r="AI163" s="581"/>
      <c r="AJ163" s="581"/>
      <c r="AK163" s="581"/>
      <c r="AL163" s="581"/>
      <c r="AM163" s="581"/>
      <c r="AN163" s="581"/>
      <c r="AO163" s="581"/>
      <c r="AP163" s="581"/>
      <c r="AQ163" s="581"/>
      <c r="AR163" s="581"/>
      <c r="AS163" s="581"/>
      <c r="AT163" s="581"/>
      <c r="AU163" s="581"/>
      <c r="AV163" s="581"/>
      <c r="AW163" s="581"/>
      <c r="AX163" s="581"/>
      <c r="AY163" s="581"/>
      <c r="AZ163" s="581"/>
      <c r="BA163" s="581"/>
      <c r="BB163" s="582"/>
      <c r="BC163" s="530"/>
      <c r="BD163" s="531"/>
      <c r="BE163" s="531"/>
      <c r="BF163" s="531"/>
      <c r="BG163" s="531"/>
      <c r="BH163" s="531"/>
      <c r="BI163" s="531"/>
      <c r="BJ163" s="531"/>
      <c r="BK163" s="531"/>
      <c r="BL163" s="531"/>
      <c r="BM163" s="531"/>
      <c r="BN163" s="531"/>
      <c r="BO163" s="531"/>
      <c r="BP163" s="531"/>
      <c r="BQ163" s="531"/>
      <c r="BR163" s="532"/>
      <c r="BS163" s="530"/>
      <c r="BT163" s="531"/>
      <c r="BU163" s="531"/>
      <c r="BV163" s="531"/>
      <c r="BW163" s="531"/>
      <c r="BX163" s="531"/>
      <c r="BY163" s="531"/>
      <c r="BZ163" s="531"/>
      <c r="CA163" s="531"/>
      <c r="CB163" s="531"/>
      <c r="CC163" s="531"/>
      <c r="CD163" s="531"/>
      <c r="CE163" s="531"/>
      <c r="CF163" s="531"/>
      <c r="CG163" s="531"/>
      <c r="CH163" s="532"/>
      <c r="CI163" s="530"/>
      <c r="CJ163" s="531"/>
      <c r="CK163" s="531"/>
      <c r="CL163" s="531"/>
      <c r="CM163" s="531"/>
      <c r="CN163" s="531"/>
      <c r="CO163" s="531"/>
      <c r="CP163" s="531"/>
      <c r="CQ163" s="531"/>
      <c r="CR163" s="531"/>
      <c r="CS163" s="531"/>
      <c r="CT163" s="531"/>
      <c r="CU163" s="531"/>
      <c r="CV163" s="531"/>
      <c r="CW163" s="531"/>
      <c r="CX163" s="531"/>
      <c r="CY163" s="531"/>
      <c r="CZ163" s="532"/>
    </row>
    <row r="164" spans="1:104" s="13" customFormat="1" ht="15" customHeight="1" x14ac:dyDescent="0.3">
      <c r="A164" s="562" t="s">
        <v>260</v>
      </c>
      <c r="B164" s="563"/>
      <c r="C164" s="563"/>
      <c r="D164" s="563"/>
      <c r="E164" s="563"/>
      <c r="F164" s="563"/>
      <c r="G164" s="563"/>
      <c r="H164" s="563"/>
      <c r="I164" s="563"/>
      <c r="J164" s="563"/>
      <c r="K164" s="563"/>
      <c r="L164" s="563"/>
      <c r="M164" s="563"/>
      <c r="N164" s="563"/>
      <c r="O164" s="563"/>
      <c r="P164" s="563"/>
      <c r="Q164" s="563"/>
      <c r="R164" s="563"/>
      <c r="S164" s="563"/>
      <c r="T164" s="563"/>
      <c r="U164" s="563"/>
      <c r="V164" s="563"/>
      <c r="W164" s="563"/>
      <c r="X164" s="563"/>
      <c r="Y164" s="563"/>
      <c r="Z164" s="563"/>
      <c r="AA164" s="563"/>
      <c r="AB164" s="563"/>
      <c r="AC164" s="563"/>
      <c r="AD164" s="563"/>
      <c r="AE164" s="563"/>
      <c r="AF164" s="563"/>
      <c r="AG164" s="563"/>
      <c r="AH164" s="563"/>
      <c r="AI164" s="563"/>
      <c r="AJ164" s="563"/>
      <c r="AK164" s="563"/>
      <c r="AL164" s="563"/>
      <c r="AM164" s="563"/>
      <c r="AN164" s="563"/>
      <c r="AO164" s="563"/>
      <c r="AP164" s="563"/>
      <c r="AQ164" s="563"/>
      <c r="AR164" s="563"/>
      <c r="AS164" s="563"/>
      <c r="AT164" s="563"/>
      <c r="AU164" s="563"/>
      <c r="AV164" s="563"/>
      <c r="AW164" s="563"/>
      <c r="AX164" s="563"/>
      <c r="AY164" s="563"/>
      <c r="AZ164" s="563"/>
      <c r="BA164" s="563"/>
      <c r="BB164" s="564"/>
      <c r="BC164" s="530" t="s">
        <v>4</v>
      </c>
      <c r="BD164" s="531"/>
      <c r="BE164" s="531"/>
      <c r="BF164" s="531"/>
      <c r="BG164" s="531"/>
      <c r="BH164" s="531"/>
      <c r="BI164" s="531"/>
      <c r="BJ164" s="531"/>
      <c r="BK164" s="531"/>
      <c r="BL164" s="531"/>
      <c r="BM164" s="531"/>
      <c r="BN164" s="531"/>
      <c r="BO164" s="531"/>
      <c r="BP164" s="531"/>
      <c r="BQ164" s="531"/>
      <c r="BR164" s="532"/>
      <c r="BS164" s="530" t="s">
        <v>4</v>
      </c>
      <c r="BT164" s="531"/>
      <c r="BU164" s="531"/>
      <c r="BV164" s="531"/>
      <c r="BW164" s="531"/>
      <c r="BX164" s="531"/>
      <c r="BY164" s="531"/>
      <c r="BZ164" s="531"/>
      <c r="CA164" s="531"/>
      <c r="CB164" s="531"/>
      <c r="CC164" s="531"/>
      <c r="CD164" s="531"/>
      <c r="CE164" s="531"/>
      <c r="CF164" s="531"/>
      <c r="CG164" s="531"/>
      <c r="CH164" s="532"/>
      <c r="CI164" s="530"/>
      <c r="CJ164" s="531"/>
      <c r="CK164" s="531"/>
      <c r="CL164" s="531"/>
      <c r="CM164" s="531"/>
      <c r="CN164" s="531"/>
      <c r="CO164" s="531"/>
      <c r="CP164" s="531"/>
      <c r="CQ164" s="531"/>
      <c r="CR164" s="531"/>
      <c r="CS164" s="531"/>
      <c r="CT164" s="531"/>
      <c r="CU164" s="531"/>
      <c r="CV164" s="531"/>
      <c r="CW164" s="531"/>
      <c r="CX164" s="531"/>
      <c r="CY164" s="531"/>
      <c r="CZ164" s="532"/>
    </row>
    <row r="165" spans="1:104" s="13" customFormat="1" ht="15" customHeight="1" x14ac:dyDescent="0.3">
      <c r="A165" s="542" t="s">
        <v>52</v>
      </c>
      <c r="B165" s="543"/>
      <c r="C165" s="543"/>
      <c r="D165" s="543"/>
      <c r="E165" s="543"/>
      <c r="F165" s="543"/>
      <c r="G165" s="543"/>
      <c r="H165" s="543"/>
      <c r="I165" s="543"/>
      <c r="J165" s="543"/>
      <c r="K165" s="543"/>
      <c r="L165" s="543"/>
      <c r="M165" s="543"/>
      <c r="N165" s="543"/>
      <c r="O165" s="543"/>
      <c r="P165" s="543"/>
      <c r="Q165" s="543"/>
      <c r="R165" s="543"/>
      <c r="S165" s="543"/>
      <c r="T165" s="543"/>
      <c r="U165" s="543"/>
      <c r="V165" s="543"/>
      <c r="W165" s="543"/>
      <c r="X165" s="543"/>
      <c r="Y165" s="543"/>
      <c r="Z165" s="543"/>
      <c r="AA165" s="543"/>
      <c r="AB165" s="543"/>
      <c r="AC165" s="543"/>
      <c r="AD165" s="543"/>
      <c r="AE165" s="543"/>
      <c r="AF165" s="543"/>
      <c r="AG165" s="543"/>
      <c r="AH165" s="543"/>
      <c r="AI165" s="543"/>
      <c r="AJ165" s="543"/>
      <c r="AK165" s="543"/>
      <c r="AL165" s="543"/>
      <c r="AM165" s="543"/>
      <c r="AN165" s="543"/>
      <c r="AO165" s="543"/>
      <c r="AP165" s="543"/>
      <c r="AQ165" s="543"/>
      <c r="AR165" s="543"/>
      <c r="AS165" s="543"/>
      <c r="AT165" s="543"/>
      <c r="AU165" s="543"/>
      <c r="AV165" s="543"/>
      <c r="AW165" s="543"/>
      <c r="AX165" s="543"/>
      <c r="AY165" s="543"/>
      <c r="AZ165" s="543"/>
      <c r="BA165" s="543"/>
      <c r="BB165" s="544"/>
      <c r="BC165" s="533" t="s">
        <v>4</v>
      </c>
      <c r="BD165" s="533"/>
      <c r="BE165" s="533"/>
      <c r="BF165" s="533"/>
      <c r="BG165" s="533"/>
      <c r="BH165" s="533"/>
      <c r="BI165" s="533"/>
      <c r="BJ165" s="533"/>
      <c r="BK165" s="533"/>
      <c r="BL165" s="533"/>
      <c r="BM165" s="533"/>
      <c r="BN165" s="533"/>
      <c r="BO165" s="533"/>
      <c r="BP165" s="533"/>
      <c r="BQ165" s="533"/>
      <c r="BR165" s="533"/>
      <c r="BS165" s="533" t="s">
        <v>4</v>
      </c>
      <c r="BT165" s="533"/>
      <c r="BU165" s="533"/>
      <c r="BV165" s="533"/>
      <c r="BW165" s="533"/>
      <c r="BX165" s="533"/>
      <c r="BY165" s="533"/>
      <c r="BZ165" s="533"/>
      <c r="CA165" s="533"/>
      <c r="CB165" s="533"/>
      <c r="CC165" s="533"/>
      <c r="CD165" s="533"/>
      <c r="CE165" s="533"/>
      <c r="CF165" s="533"/>
      <c r="CG165" s="533"/>
      <c r="CH165" s="533"/>
      <c r="CI165" s="533"/>
      <c r="CJ165" s="533"/>
      <c r="CK165" s="533"/>
      <c r="CL165" s="533"/>
      <c r="CM165" s="533"/>
      <c r="CN165" s="533"/>
      <c r="CO165" s="533"/>
      <c r="CP165" s="533"/>
      <c r="CQ165" s="533"/>
      <c r="CR165" s="533"/>
      <c r="CS165" s="533"/>
      <c r="CT165" s="533"/>
      <c r="CU165" s="533"/>
      <c r="CV165" s="533"/>
      <c r="CW165" s="533"/>
      <c r="CX165" s="533"/>
      <c r="CY165" s="533"/>
      <c r="CZ165" s="533"/>
    </row>
    <row r="166" spans="1:104" s="52" customFormat="1" ht="27" customHeight="1" x14ac:dyDescent="0.25">
      <c r="A166" s="486" t="s">
        <v>246</v>
      </c>
      <c r="B166" s="486"/>
      <c r="C166" s="486"/>
      <c r="D166" s="486"/>
      <c r="E166" s="486"/>
      <c r="F166" s="486"/>
      <c r="G166" s="486"/>
      <c r="H166" s="486"/>
      <c r="I166" s="486"/>
      <c r="J166" s="486"/>
      <c r="K166" s="486"/>
      <c r="L166" s="486"/>
      <c r="M166" s="486"/>
      <c r="N166" s="486"/>
      <c r="O166" s="486"/>
      <c r="P166" s="486"/>
      <c r="Q166" s="486"/>
      <c r="R166" s="486"/>
      <c r="S166" s="486"/>
      <c r="T166" s="486"/>
      <c r="U166" s="486"/>
      <c r="V166" s="486"/>
      <c r="W166" s="486"/>
      <c r="X166" s="486"/>
      <c r="Y166" s="486"/>
      <c r="Z166" s="486"/>
      <c r="AA166" s="486"/>
      <c r="AB166" s="486"/>
      <c r="AC166" s="486"/>
      <c r="AD166" s="486"/>
      <c r="AE166" s="486"/>
      <c r="AF166" s="486"/>
      <c r="AG166" s="486"/>
      <c r="AH166" s="486"/>
      <c r="AI166" s="486"/>
      <c r="AJ166" s="486"/>
      <c r="AK166" s="486"/>
      <c r="AL166" s="486"/>
      <c r="AM166" s="486"/>
      <c r="AN166" s="486"/>
      <c r="AO166" s="486"/>
      <c r="AP166" s="486"/>
      <c r="AQ166" s="486"/>
      <c r="AR166" s="486"/>
      <c r="AS166" s="486"/>
      <c r="AT166" s="486"/>
      <c r="AU166" s="486"/>
      <c r="AV166" s="486"/>
      <c r="AW166" s="486"/>
      <c r="AX166" s="486"/>
      <c r="AY166" s="486"/>
      <c r="AZ166" s="486"/>
      <c r="BA166" s="486"/>
      <c r="BB166" s="486"/>
      <c r="BC166" s="486"/>
      <c r="BD166" s="486"/>
      <c r="BE166" s="486"/>
      <c r="BF166" s="486"/>
      <c r="BG166" s="486"/>
      <c r="BH166" s="486"/>
      <c r="BI166" s="486"/>
      <c r="BJ166" s="486"/>
      <c r="BK166" s="486"/>
      <c r="BL166" s="486"/>
      <c r="BM166" s="486"/>
      <c r="BN166" s="486"/>
      <c r="BO166" s="486"/>
      <c r="BP166" s="486"/>
      <c r="BQ166" s="486"/>
      <c r="BR166" s="486"/>
      <c r="BS166" s="486"/>
      <c r="BT166" s="486"/>
      <c r="BU166" s="486"/>
      <c r="BV166" s="486"/>
      <c r="BW166" s="486"/>
      <c r="BX166" s="486"/>
      <c r="BY166" s="486"/>
      <c r="BZ166" s="486"/>
      <c r="CA166" s="486"/>
      <c r="CB166" s="486"/>
      <c r="CC166" s="486"/>
      <c r="CD166" s="486"/>
      <c r="CE166" s="486"/>
      <c r="CF166" s="486"/>
      <c r="CG166" s="486"/>
      <c r="CH166" s="486"/>
      <c r="CI166" s="486"/>
      <c r="CJ166" s="486"/>
      <c r="CK166" s="486"/>
      <c r="CL166" s="486"/>
      <c r="CM166" s="486"/>
      <c r="CN166" s="486"/>
      <c r="CO166" s="486"/>
      <c r="CP166" s="486"/>
      <c r="CQ166" s="486"/>
      <c r="CR166" s="486"/>
      <c r="CS166" s="486"/>
      <c r="CT166" s="486"/>
      <c r="CU166" s="486"/>
      <c r="CV166" s="486"/>
      <c r="CW166" s="486"/>
      <c r="CX166" s="486"/>
      <c r="CY166" s="486"/>
      <c r="CZ166" s="486"/>
    </row>
    <row r="167" spans="1:104" ht="6" customHeight="1" x14ac:dyDescent="0.25"/>
    <row r="168" spans="1:104" s="52" customFormat="1" x14ac:dyDescent="0.25">
      <c r="A168" s="52" t="s">
        <v>43</v>
      </c>
      <c r="W168" s="548"/>
      <c r="X168" s="548"/>
      <c r="Y168" s="548"/>
      <c r="Z168" s="548"/>
      <c r="AA168" s="548"/>
      <c r="AB168" s="548"/>
      <c r="AC168" s="548"/>
      <c r="AD168" s="548"/>
      <c r="AE168" s="548"/>
      <c r="AF168" s="548"/>
      <c r="AG168" s="548"/>
      <c r="AH168" s="548"/>
      <c r="AI168" s="548"/>
      <c r="AJ168" s="548"/>
      <c r="AK168" s="548"/>
      <c r="AL168" s="548"/>
      <c r="AM168" s="548"/>
      <c r="AN168" s="548"/>
      <c r="AO168" s="548"/>
      <c r="AP168" s="548"/>
      <c r="AQ168" s="548"/>
      <c r="AR168" s="548"/>
      <c r="AS168" s="548"/>
      <c r="AT168" s="548"/>
      <c r="AU168" s="548"/>
      <c r="AV168" s="548"/>
      <c r="AW168" s="548"/>
      <c r="AX168" s="548"/>
      <c r="AY168" s="548"/>
      <c r="AZ168" s="548"/>
      <c r="BA168" s="548"/>
      <c r="BB168" s="548"/>
      <c r="BC168" s="548"/>
      <c r="BD168" s="548"/>
      <c r="BE168" s="548"/>
      <c r="BF168" s="548"/>
      <c r="BG168" s="548"/>
      <c r="BH168" s="548"/>
      <c r="BI168" s="548"/>
      <c r="BJ168" s="548"/>
      <c r="BK168" s="548"/>
      <c r="BL168" s="548"/>
      <c r="BM168" s="548"/>
      <c r="BN168" s="548"/>
      <c r="BO168" s="548"/>
      <c r="BP168" s="548"/>
      <c r="BQ168" s="548"/>
      <c r="BR168" s="548"/>
      <c r="BS168" s="548"/>
      <c r="BT168" s="548"/>
      <c r="BU168" s="548"/>
      <c r="BV168" s="548"/>
      <c r="BW168" s="548"/>
      <c r="BX168" s="548"/>
      <c r="BY168" s="548"/>
      <c r="BZ168" s="548"/>
      <c r="CA168" s="548"/>
      <c r="CB168" s="548"/>
      <c r="CC168" s="548"/>
      <c r="CD168" s="548"/>
      <c r="CE168" s="548"/>
      <c r="CF168" s="548"/>
      <c r="CG168" s="548"/>
      <c r="CH168" s="548"/>
      <c r="CI168" s="548"/>
      <c r="CJ168" s="548"/>
      <c r="CK168" s="548"/>
      <c r="CL168" s="548"/>
      <c r="CM168" s="548"/>
      <c r="CN168" s="548"/>
      <c r="CO168" s="548"/>
      <c r="CP168" s="548"/>
      <c r="CQ168" s="548"/>
      <c r="CR168" s="548"/>
      <c r="CS168" s="548"/>
      <c r="CT168" s="548"/>
      <c r="CU168" s="548"/>
      <c r="CV168" s="548"/>
      <c r="CW168" s="548"/>
      <c r="CX168" s="548"/>
      <c r="CY168" s="548"/>
      <c r="CZ168" s="548"/>
    </row>
    <row r="169" spans="1:104" s="52" customFormat="1" ht="6" customHeight="1" x14ac:dyDescent="0.25">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row>
    <row r="170" spans="1:104" s="54" customFormat="1" ht="45" customHeight="1" x14ac:dyDescent="0.3">
      <c r="A170" s="558" t="s">
        <v>45</v>
      </c>
      <c r="B170" s="558"/>
      <c r="C170" s="558"/>
      <c r="D170" s="558"/>
      <c r="E170" s="558"/>
      <c r="F170" s="558"/>
      <c r="G170" s="558"/>
      <c r="H170" s="558" t="s">
        <v>0</v>
      </c>
      <c r="I170" s="558"/>
      <c r="J170" s="558"/>
      <c r="K170" s="558"/>
      <c r="L170" s="558"/>
      <c r="M170" s="558"/>
      <c r="N170" s="558"/>
      <c r="O170" s="558"/>
      <c r="P170" s="558"/>
      <c r="Q170" s="558"/>
      <c r="R170" s="558"/>
      <c r="S170" s="558"/>
      <c r="T170" s="558"/>
      <c r="U170" s="558"/>
      <c r="V170" s="558"/>
      <c r="W170" s="558"/>
      <c r="X170" s="558"/>
      <c r="Y170" s="558"/>
      <c r="Z170" s="558"/>
      <c r="AA170" s="558"/>
      <c r="AB170" s="558"/>
      <c r="AC170" s="558"/>
      <c r="AD170" s="558"/>
      <c r="AE170" s="558"/>
      <c r="AF170" s="558"/>
      <c r="AG170" s="558"/>
      <c r="AH170" s="558"/>
      <c r="AI170" s="558"/>
      <c r="AJ170" s="558"/>
      <c r="AK170" s="558"/>
      <c r="AL170" s="558"/>
      <c r="AM170" s="558"/>
      <c r="AN170" s="558"/>
      <c r="AO170" s="558"/>
      <c r="AP170" s="558"/>
      <c r="AQ170" s="558"/>
      <c r="AR170" s="558"/>
      <c r="AS170" s="558"/>
      <c r="AT170" s="558"/>
      <c r="AU170" s="558"/>
      <c r="AV170" s="558"/>
      <c r="AW170" s="558"/>
      <c r="AX170" s="558"/>
      <c r="AY170" s="558"/>
      <c r="AZ170" s="558"/>
      <c r="BA170" s="558"/>
      <c r="BB170" s="558"/>
      <c r="BC170" s="558" t="s">
        <v>69</v>
      </c>
      <c r="BD170" s="558"/>
      <c r="BE170" s="558"/>
      <c r="BF170" s="558"/>
      <c r="BG170" s="558"/>
      <c r="BH170" s="558"/>
      <c r="BI170" s="558"/>
      <c r="BJ170" s="558"/>
      <c r="BK170" s="558"/>
      <c r="BL170" s="558"/>
      <c r="BM170" s="558"/>
      <c r="BN170" s="558"/>
      <c r="BO170" s="558"/>
      <c r="BP170" s="558"/>
      <c r="BQ170" s="558"/>
      <c r="BR170" s="558"/>
      <c r="BS170" s="558" t="s">
        <v>70</v>
      </c>
      <c r="BT170" s="558"/>
      <c r="BU170" s="558"/>
      <c r="BV170" s="558"/>
      <c r="BW170" s="558"/>
      <c r="BX170" s="558"/>
      <c r="BY170" s="558"/>
      <c r="BZ170" s="558"/>
      <c r="CA170" s="558"/>
      <c r="CB170" s="558"/>
      <c r="CC170" s="558"/>
      <c r="CD170" s="558"/>
      <c r="CE170" s="558"/>
      <c r="CF170" s="558"/>
      <c r="CG170" s="558"/>
      <c r="CH170" s="558"/>
      <c r="CI170" s="558" t="s">
        <v>71</v>
      </c>
      <c r="CJ170" s="558"/>
      <c r="CK170" s="558"/>
      <c r="CL170" s="558"/>
      <c r="CM170" s="558"/>
      <c r="CN170" s="558"/>
      <c r="CO170" s="558"/>
      <c r="CP170" s="558"/>
      <c r="CQ170" s="558"/>
      <c r="CR170" s="558"/>
      <c r="CS170" s="558"/>
      <c r="CT170" s="558"/>
      <c r="CU170" s="558"/>
      <c r="CV170" s="558"/>
      <c r="CW170" s="558"/>
      <c r="CX170" s="558"/>
      <c r="CY170" s="558"/>
      <c r="CZ170" s="558"/>
    </row>
    <row r="171" spans="1:104" s="12" customFormat="1" ht="13.2" x14ac:dyDescent="0.3">
      <c r="A171" s="568">
        <v>1</v>
      </c>
      <c r="B171" s="568"/>
      <c r="C171" s="568"/>
      <c r="D171" s="568"/>
      <c r="E171" s="568"/>
      <c r="F171" s="568"/>
      <c r="G171" s="568"/>
      <c r="H171" s="568">
        <v>2</v>
      </c>
      <c r="I171" s="568"/>
      <c r="J171" s="568"/>
      <c r="K171" s="568"/>
      <c r="L171" s="568"/>
      <c r="M171" s="568"/>
      <c r="N171" s="568"/>
      <c r="O171" s="568"/>
      <c r="P171" s="568"/>
      <c r="Q171" s="568"/>
      <c r="R171" s="568"/>
      <c r="S171" s="568"/>
      <c r="T171" s="568"/>
      <c r="U171" s="568"/>
      <c r="V171" s="568"/>
      <c r="W171" s="568"/>
      <c r="X171" s="568"/>
      <c r="Y171" s="568"/>
      <c r="Z171" s="568"/>
      <c r="AA171" s="568"/>
      <c r="AB171" s="568"/>
      <c r="AC171" s="568"/>
      <c r="AD171" s="568"/>
      <c r="AE171" s="568"/>
      <c r="AF171" s="568"/>
      <c r="AG171" s="568"/>
      <c r="AH171" s="568"/>
      <c r="AI171" s="568"/>
      <c r="AJ171" s="568"/>
      <c r="AK171" s="568"/>
      <c r="AL171" s="568"/>
      <c r="AM171" s="568"/>
      <c r="AN171" s="568"/>
      <c r="AO171" s="568"/>
      <c r="AP171" s="568"/>
      <c r="AQ171" s="568"/>
      <c r="AR171" s="568"/>
      <c r="AS171" s="568"/>
      <c r="AT171" s="568"/>
      <c r="AU171" s="568"/>
      <c r="AV171" s="568"/>
      <c r="AW171" s="568"/>
      <c r="AX171" s="568"/>
      <c r="AY171" s="568"/>
      <c r="AZ171" s="568"/>
      <c r="BA171" s="568"/>
      <c r="BB171" s="568"/>
      <c r="BC171" s="568">
        <v>3</v>
      </c>
      <c r="BD171" s="568"/>
      <c r="BE171" s="568"/>
      <c r="BF171" s="568"/>
      <c r="BG171" s="568"/>
      <c r="BH171" s="568"/>
      <c r="BI171" s="568"/>
      <c r="BJ171" s="568"/>
      <c r="BK171" s="568"/>
      <c r="BL171" s="568"/>
      <c r="BM171" s="568"/>
      <c r="BN171" s="568"/>
      <c r="BO171" s="568"/>
      <c r="BP171" s="568"/>
      <c r="BQ171" s="568"/>
      <c r="BR171" s="568"/>
      <c r="BS171" s="568">
        <v>4</v>
      </c>
      <c r="BT171" s="568"/>
      <c r="BU171" s="568"/>
      <c r="BV171" s="568"/>
      <c r="BW171" s="568"/>
      <c r="BX171" s="568"/>
      <c r="BY171" s="568"/>
      <c r="BZ171" s="568"/>
      <c r="CA171" s="568"/>
      <c r="CB171" s="568"/>
      <c r="CC171" s="568"/>
      <c r="CD171" s="568"/>
      <c r="CE171" s="568"/>
      <c r="CF171" s="568"/>
      <c r="CG171" s="568"/>
      <c r="CH171" s="568"/>
      <c r="CI171" s="568">
        <v>5</v>
      </c>
      <c r="CJ171" s="568"/>
      <c r="CK171" s="568"/>
      <c r="CL171" s="568"/>
      <c r="CM171" s="568"/>
      <c r="CN171" s="568"/>
      <c r="CO171" s="568"/>
      <c r="CP171" s="568"/>
      <c r="CQ171" s="568"/>
      <c r="CR171" s="568"/>
      <c r="CS171" s="568"/>
      <c r="CT171" s="568"/>
      <c r="CU171" s="568"/>
      <c r="CV171" s="568"/>
      <c r="CW171" s="568"/>
      <c r="CX171" s="568"/>
      <c r="CY171" s="568"/>
      <c r="CZ171" s="568"/>
    </row>
    <row r="172" spans="1:104" s="13" customFormat="1" ht="15" customHeight="1" x14ac:dyDescent="0.3">
      <c r="A172" s="578" t="s">
        <v>226</v>
      </c>
      <c r="B172" s="579"/>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79"/>
      <c r="AL172" s="579"/>
      <c r="AM172" s="579"/>
      <c r="AN172" s="579"/>
      <c r="AO172" s="579"/>
      <c r="AP172" s="579"/>
      <c r="AQ172" s="579"/>
      <c r="AR172" s="579"/>
      <c r="AS172" s="579"/>
      <c r="AT172" s="579"/>
      <c r="AU172" s="579"/>
      <c r="AV172" s="579"/>
      <c r="AW172" s="579"/>
      <c r="AX172" s="579"/>
      <c r="AY172" s="579"/>
      <c r="AZ172" s="579"/>
      <c r="BA172" s="579"/>
      <c r="BB172" s="579"/>
      <c r="BC172" s="579"/>
      <c r="BD172" s="579"/>
      <c r="BE172" s="579"/>
      <c r="BF172" s="579"/>
      <c r="BG172" s="579"/>
      <c r="BH172" s="579"/>
      <c r="BI172" s="579"/>
      <c r="BJ172" s="579"/>
      <c r="BK172" s="579"/>
      <c r="BL172" s="579"/>
      <c r="BM172" s="579"/>
      <c r="BN172" s="579"/>
      <c r="BO172" s="579"/>
      <c r="BP172" s="579"/>
      <c r="BQ172" s="579"/>
      <c r="BR172" s="579"/>
      <c r="BS172" s="579"/>
      <c r="BT172" s="579"/>
      <c r="BU172" s="579"/>
      <c r="BV172" s="579"/>
      <c r="BW172" s="579"/>
      <c r="BX172" s="579"/>
      <c r="BY172" s="579"/>
      <c r="BZ172" s="579"/>
      <c r="CA172" s="579"/>
      <c r="CB172" s="579"/>
      <c r="CC172" s="579"/>
      <c r="CD172" s="579"/>
      <c r="CE172" s="579"/>
      <c r="CF172" s="579"/>
      <c r="CG172" s="579"/>
      <c r="CH172" s="579"/>
      <c r="CI172" s="579"/>
      <c r="CJ172" s="579"/>
      <c r="CK172" s="579"/>
      <c r="CL172" s="579"/>
      <c r="CM172" s="579"/>
      <c r="CN172" s="579"/>
      <c r="CO172" s="579"/>
      <c r="CP172" s="579"/>
      <c r="CQ172" s="579"/>
      <c r="CR172" s="579"/>
      <c r="CS172" s="579"/>
      <c r="CT172" s="579"/>
      <c r="CU172" s="579"/>
      <c r="CV172" s="579"/>
      <c r="CW172" s="579"/>
      <c r="CX172" s="579"/>
      <c r="CY172" s="579"/>
      <c r="CZ172" s="579"/>
    </row>
    <row r="173" spans="1:104" s="13" customFormat="1" ht="15" customHeight="1" x14ac:dyDescent="0.3">
      <c r="A173" s="539"/>
      <c r="B173" s="540"/>
      <c r="C173" s="540"/>
      <c r="D173" s="540"/>
      <c r="E173" s="540"/>
      <c r="F173" s="540"/>
      <c r="G173" s="541"/>
      <c r="H173" s="580"/>
      <c r="I173" s="581"/>
      <c r="J173" s="581"/>
      <c r="K173" s="581"/>
      <c r="L173" s="581"/>
      <c r="M173" s="581"/>
      <c r="N173" s="581"/>
      <c r="O173" s="581"/>
      <c r="P173" s="581"/>
      <c r="Q173" s="581"/>
      <c r="R173" s="581"/>
      <c r="S173" s="581"/>
      <c r="T173" s="581"/>
      <c r="U173" s="581"/>
      <c r="V173" s="581"/>
      <c r="W173" s="581"/>
      <c r="X173" s="581"/>
      <c r="Y173" s="581"/>
      <c r="Z173" s="581"/>
      <c r="AA173" s="581"/>
      <c r="AB173" s="581"/>
      <c r="AC173" s="581"/>
      <c r="AD173" s="581"/>
      <c r="AE173" s="581"/>
      <c r="AF173" s="581"/>
      <c r="AG173" s="581"/>
      <c r="AH173" s="581"/>
      <c r="AI173" s="581"/>
      <c r="AJ173" s="581"/>
      <c r="AK173" s="581"/>
      <c r="AL173" s="581"/>
      <c r="AM173" s="581"/>
      <c r="AN173" s="581"/>
      <c r="AO173" s="581"/>
      <c r="AP173" s="581"/>
      <c r="AQ173" s="581"/>
      <c r="AR173" s="581"/>
      <c r="AS173" s="581"/>
      <c r="AT173" s="581"/>
      <c r="AU173" s="581"/>
      <c r="AV173" s="581"/>
      <c r="AW173" s="581"/>
      <c r="AX173" s="581"/>
      <c r="AY173" s="581"/>
      <c r="AZ173" s="581"/>
      <c r="BA173" s="581"/>
      <c r="BB173" s="582"/>
      <c r="BC173" s="530"/>
      <c r="BD173" s="531"/>
      <c r="BE173" s="531"/>
      <c r="BF173" s="531"/>
      <c r="BG173" s="531"/>
      <c r="BH173" s="531"/>
      <c r="BI173" s="531"/>
      <c r="BJ173" s="531"/>
      <c r="BK173" s="531"/>
      <c r="BL173" s="531"/>
      <c r="BM173" s="531"/>
      <c r="BN173" s="531"/>
      <c r="BO173" s="531"/>
      <c r="BP173" s="531"/>
      <c r="BQ173" s="531"/>
      <c r="BR173" s="532"/>
      <c r="BS173" s="530"/>
      <c r="BT173" s="531"/>
      <c r="BU173" s="531"/>
      <c r="BV173" s="531"/>
      <c r="BW173" s="531"/>
      <c r="BX173" s="531"/>
      <c r="BY173" s="531"/>
      <c r="BZ173" s="531"/>
      <c r="CA173" s="531"/>
      <c r="CB173" s="531"/>
      <c r="CC173" s="531"/>
      <c r="CD173" s="531"/>
      <c r="CE173" s="531"/>
      <c r="CF173" s="531"/>
      <c r="CG173" s="531"/>
      <c r="CH173" s="532"/>
      <c r="CI173" s="530"/>
      <c r="CJ173" s="531"/>
      <c r="CK173" s="531"/>
      <c r="CL173" s="531"/>
      <c r="CM173" s="531"/>
      <c r="CN173" s="531"/>
      <c r="CO173" s="531"/>
      <c r="CP173" s="531"/>
      <c r="CQ173" s="531"/>
      <c r="CR173" s="531"/>
      <c r="CS173" s="531"/>
      <c r="CT173" s="531"/>
      <c r="CU173" s="531"/>
      <c r="CV173" s="531"/>
      <c r="CW173" s="531"/>
      <c r="CX173" s="531"/>
      <c r="CY173" s="531"/>
      <c r="CZ173" s="532"/>
    </row>
    <row r="174" spans="1:104" s="13" customFormat="1" ht="15" customHeight="1" x14ac:dyDescent="0.3">
      <c r="A174" s="562" t="s">
        <v>260</v>
      </c>
      <c r="B174" s="563"/>
      <c r="C174" s="563"/>
      <c r="D174" s="563"/>
      <c r="E174" s="563"/>
      <c r="F174" s="563"/>
      <c r="G174" s="563"/>
      <c r="H174" s="563"/>
      <c r="I174" s="563"/>
      <c r="J174" s="563"/>
      <c r="K174" s="563"/>
      <c r="L174" s="563"/>
      <c r="M174" s="563"/>
      <c r="N174" s="563"/>
      <c r="O174" s="563"/>
      <c r="P174" s="563"/>
      <c r="Q174" s="563"/>
      <c r="R174" s="563"/>
      <c r="S174" s="563"/>
      <c r="T174" s="563"/>
      <c r="U174" s="563"/>
      <c r="V174" s="563"/>
      <c r="W174" s="563"/>
      <c r="X174" s="563"/>
      <c r="Y174" s="563"/>
      <c r="Z174" s="563"/>
      <c r="AA174" s="563"/>
      <c r="AB174" s="563"/>
      <c r="AC174" s="563"/>
      <c r="AD174" s="563"/>
      <c r="AE174" s="563"/>
      <c r="AF174" s="563"/>
      <c r="AG174" s="563"/>
      <c r="AH174" s="563"/>
      <c r="AI174" s="563"/>
      <c r="AJ174" s="563"/>
      <c r="AK174" s="563"/>
      <c r="AL174" s="563"/>
      <c r="AM174" s="563"/>
      <c r="AN174" s="563"/>
      <c r="AO174" s="563"/>
      <c r="AP174" s="563"/>
      <c r="AQ174" s="563"/>
      <c r="AR174" s="563"/>
      <c r="AS174" s="563"/>
      <c r="AT174" s="563"/>
      <c r="AU174" s="563"/>
      <c r="AV174" s="563"/>
      <c r="AW174" s="563"/>
      <c r="AX174" s="563"/>
      <c r="AY174" s="563"/>
      <c r="AZ174" s="563"/>
      <c r="BA174" s="563"/>
      <c r="BB174" s="564"/>
      <c r="BC174" s="530" t="s">
        <v>4</v>
      </c>
      <c r="BD174" s="531"/>
      <c r="BE174" s="531"/>
      <c r="BF174" s="531"/>
      <c r="BG174" s="531"/>
      <c r="BH174" s="531"/>
      <c r="BI174" s="531"/>
      <c r="BJ174" s="531"/>
      <c r="BK174" s="531"/>
      <c r="BL174" s="531"/>
      <c r="BM174" s="531"/>
      <c r="BN174" s="531"/>
      <c r="BO174" s="531"/>
      <c r="BP174" s="531"/>
      <c r="BQ174" s="531"/>
      <c r="BR174" s="532"/>
      <c r="BS174" s="530" t="s">
        <v>4</v>
      </c>
      <c r="BT174" s="531"/>
      <c r="BU174" s="531"/>
      <c r="BV174" s="531"/>
      <c r="BW174" s="531"/>
      <c r="BX174" s="531"/>
      <c r="BY174" s="531"/>
      <c r="BZ174" s="531"/>
      <c r="CA174" s="531"/>
      <c r="CB174" s="531"/>
      <c r="CC174" s="531"/>
      <c r="CD174" s="531"/>
      <c r="CE174" s="531"/>
      <c r="CF174" s="531"/>
      <c r="CG174" s="531"/>
      <c r="CH174" s="532"/>
      <c r="CI174" s="530"/>
      <c r="CJ174" s="531"/>
      <c r="CK174" s="531"/>
      <c r="CL174" s="531"/>
      <c r="CM174" s="531"/>
      <c r="CN174" s="531"/>
      <c r="CO174" s="531"/>
      <c r="CP174" s="531"/>
      <c r="CQ174" s="531"/>
      <c r="CR174" s="531"/>
      <c r="CS174" s="531"/>
      <c r="CT174" s="531"/>
      <c r="CU174" s="531"/>
      <c r="CV174" s="531"/>
      <c r="CW174" s="531"/>
      <c r="CX174" s="531"/>
      <c r="CY174" s="531"/>
      <c r="CZ174" s="532"/>
    </row>
    <row r="175" spans="1:104" s="13" customFormat="1" ht="15" customHeight="1" x14ac:dyDescent="0.3">
      <c r="A175" s="578" t="s">
        <v>226</v>
      </c>
      <c r="B175" s="579"/>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79"/>
      <c r="AL175" s="579"/>
      <c r="AM175" s="579"/>
      <c r="AN175" s="579"/>
      <c r="AO175" s="579"/>
      <c r="AP175" s="579"/>
      <c r="AQ175" s="579"/>
      <c r="AR175" s="579"/>
      <c r="AS175" s="579"/>
      <c r="AT175" s="579"/>
      <c r="AU175" s="579"/>
      <c r="AV175" s="579"/>
      <c r="AW175" s="579"/>
      <c r="AX175" s="579"/>
      <c r="AY175" s="579"/>
      <c r="AZ175" s="579"/>
      <c r="BA175" s="579"/>
      <c r="BB175" s="579"/>
      <c r="BC175" s="579"/>
      <c r="BD175" s="579"/>
      <c r="BE175" s="579"/>
      <c r="BF175" s="579"/>
      <c r="BG175" s="579"/>
      <c r="BH175" s="579"/>
      <c r="BI175" s="579"/>
      <c r="BJ175" s="579"/>
      <c r="BK175" s="579"/>
      <c r="BL175" s="579"/>
      <c r="BM175" s="579"/>
      <c r="BN175" s="579"/>
      <c r="BO175" s="579"/>
      <c r="BP175" s="579"/>
      <c r="BQ175" s="579"/>
      <c r="BR175" s="579"/>
      <c r="BS175" s="579"/>
      <c r="BT175" s="579"/>
      <c r="BU175" s="579"/>
      <c r="BV175" s="579"/>
      <c r="BW175" s="579"/>
      <c r="BX175" s="579"/>
      <c r="BY175" s="579"/>
      <c r="BZ175" s="579"/>
      <c r="CA175" s="579"/>
      <c r="CB175" s="579"/>
      <c r="CC175" s="579"/>
      <c r="CD175" s="579"/>
      <c r="CE175" s="579"/>
      <c r="CF175" s="579"/>
      <c r="CG175" s="579"/>
      <c r="CH175" s="579"/>
      <c r="CI175" s="579"/>
      <c r="CJ175" s="579"/>
      <c r="CK175" s="579"/>
      <c r="CL175" s="579"/>
      <c r="CM175" s="579"/>
      <c r="CN175" s="579"/>
      <c r="CO175" s="579"/>
      <c r="CP175" s="579"/>
      <c r="CQ175" s="579"/>
      <c r="CR175" s="579"/>
      <c r="CS175" s="579"/>
      <c r="CT175" s="579"/>
      <c r="CU175" s="579"/>
      <c r="CV175" s="579"/>
      <c r="CW175" s="579"/>
      <c r="CX175" s="579"/>
      <c r="CY175" s="579"/>
      <c r="CZ175" s="579"/>
    </row>
    <row r="176" spans="1:104" s="13" customFormat="1" ht="15" customHeight="1" x14ac:dyDescent="0.3">
      <c r="A176" s="539"/>
      <c r="B176" s="540"/>
      <c r="C176" s="540"/>
      <c r="D176" s="540"/>
      <c r="E176" s="540"/>
      <c r="F176" s="540"/>
      <c r="G176" s="541"/>
      <c r="H176" s="580"/>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1"/>
      <c r="AL176" s="581"/>
      <c r="AM176" s="581"/>
      <c r="AN176" s="581"/>
      <c r="AO176" s="581"/>
      <c r="AP176" s="581"/>
      <c r="AQ176" s="581"/>
      <c r="AR176" s="581"/>
      <c r="AS176" s="581"/>
      <c r="AT176" s="581"/>
      <c r="AU176" s="581"/>
      <c r="AV176" s="581"/>
      <c r="AW176" s="581"/>
      <c r="AX176" s="581"/>
      <c r="AY176" s="581"/>
      <c r="AZ176" s="581"/>
      <c r="BA176" s="581"/>
      <c r="BB176" s="582"/>
      <c r="BC176" s="530"/>
      <c r="BD176" s="531"/>
      <c r="BE176" s="531"/>
      <c r="BF176" s="531"/>
      <c r="BG176" s="531"/>
      <c r="BH176" s="531"/>
      <c r="BI176" s="531"/>
      <c r="BJ176" s="531"/>
      <c r="BK176" s="531"/>
      <c r="BL176" s="531"/>
      <c r="BM176" s="531"/>
      <c r="BN176" s="531"/>
      <c r="BO176" s="531"/>
      <c r="BP176" s="531"/>
      <c r="BQ176" s="531"/>
      <c r="BR176" s="532"/>
      <c r="BS176" s="530"/>
      <c r="BT176" s="531"/>
      <c r="BU176" s="531"/>
      <c r="BV176" s="531"/>
      <c r="BW176" s="531"/>
      <c r="BX176" s="531"/>
      <c r="BY176" s="531"/>
      <c r="BZ176" s="531"/>
      <c r="CA176" s="531"/>
      <c r="CB176" s="531"/>
      <c r="CC176" s="531"/>
      <c r="CD176" s="531"/>
      <c r="CE176" s="531"/>
      <c r="CF176" s="531"/>
      <c r="CG176" s="531"/>
      <c r="CH176" s="532"/>
      <c r="CI176" s="530"/>
      <c r="CJ176" s="531"/>
      <c r="CK176" s="531"/>
      <c r="CL176" s="531"/>
      <c r="CM176" s="531"/>
      <c r="CN176" s="531"/>
      <c r="CO176" s="531"/>
      <c r="CP176" s="531"/>
      <c r="CQ176" s="531"/>
      <c r="CR176" s="531"/>
      <c r="CS176" s="531"/>
      <c r="CT176" s="531"/>
      <c r="CU176" s="531"/>
      <c r="CV176" s="531"/>
      <c r="CW176" s="531"/>
      <c r="CX176" s="531"/>
      <c r="CY176" s="531"/>
      <c r="CZ176" s="532"/>
    </row>
    <row r="177" spans="1:104" s="13" customFormat="1" ht="15" customHeight="1" x14ac:dyDescent="0.3">
      <c r="A177" s="562" t="s">
        <v>260</v>
      </c>
      <c r="B177" s="563"/>
      <c r="C177" s="563"/>
      <c r="D177" s="563"/>
      <c r="E177" s="563"/>
      <c r="F177" s="563"/>
      <c r="G177" s="563"/>
      <c r="H177" s="563"/>
      <c r="I177" s="563"/>
      <c r="J177" s="563"/>
      <c r="K177" s="563"/>
      <c r="L177" s="563"/>
      <c r="M177" s="563"/>
      <c r="N177" s="563"/>
      <c r="O177" s="563"/>
      <c r="P177" s="563"/>
      <c r="Q177" s="563"/>
      <c r="R177" s="563"/>
      <c r="S177" s="563"/>
      <c r="T177" s="563"/>
      <c r="U177" s="563"/>
      <c r="V177" s="563"/>
      <c r="W177" s="563"/>
      <c r="X177" s="563"/>
      <c r="Y177" s="563"/>
      <c r="Z177" s="563"/>
      <c r="AA177" s="563"/>
      <c r="AB177" s="563"/>
      <c r="AC177" s="563"/>
      <c r="AD177" s="563"/>
      <c r="AE177" s="563"/>
      <c r="AF177" s="563"/>
      <c r="AG177" s="563"/>
      <c r="AH177" s="563"/>
      <c r="AI177" s="563"/>
      <c r="AJ177" s="563"/>
      <c r="AK177" s="563"/>
      <c r="AL177" s="563"/>
      <c r="AM177" s="563"/>
      <c r="AN177" s="563"/>
      <c r="AO177" s="563"/>
      <c r="AP177" s="563"/>
      <c r="AQ177" s="563"/>
      <c r="AR177" s="563"/>
      <c r="AS177" s="563"/>
      <c r="AT177" s="563"/>
      <c r="AU177" s="563"/>
      <c r="AV177" s="563"/>
      <c r="AW177" s="563"/>
      <c r="AX177" s="563"/>
      <c r="AY177" s="563"/>
      <c r="AZ177" s="563"/>
      <c r="BA177" s="563"/>
      <c r="BB177" s="564"/>
      <c r="BC177" s="530" t="s">
        <v>4</v>
      </c>
      <c r="BD177" s="531"/>
      <c r="BE177" s="531"/>
      <c r="BF177" s="531"/>
      <c r="BG177" s="531"/>
      <c r="BH177" s="531"/>
      <c r="BI177" s="531"/>
      <c r="BJ177" s="531"/>
      <c r="BK177" s="531"/>
      <c r="BL177" s="531"/>
      <c r="BM177" s="531"/>
      <c r="BN177" s="531"/>
      <c r="BO177" s="531"/>
      <c r="BP177" s="531"/>
      <c r="BQ177" s="531"/>
      <c r="BR177" s="532"/>
      <c r="BS177" s="530" t="s">
        <v>4</v>
      </c>
      <c r="BT177" s="531"/>
      <c r="BU177" s="531"/>
      <c r="BV177" s="531"/>
      <c r="BW177" s="531"/>
      <c r="BX177" s="531"/>
      <c r="BY177" s="531"/>
      <c r="BZ177" s="531"/>
      <c r="CA177" s="531"/>
      <c r="CB177" s="531"/>
      <c r="CC177" s="531"/>
      <c r="CD177" s="531"/>
      <c r="CE177" s="531"/>
      <c r="CF177" s="531"/>
      <c r="CG177" s="531"/>
      <c r="CH177" s="532"/>
      <c r="CI177" s="530"/>
      <c r="CJ177" s="531"/>
      <c r="CK177" s="531"/>
      <c r="CL177" s="531"/>
      <c r="CM177" s="531"/>
      <c r="CN177" s="531"/>
      <c r="CO177" s="531"/>
      <c r="CP177" s="531"/>
      <c r="CQ177" s="531"/>
      <c r="CR177" s="531"/>
      <c r="CS177" s="531"/>
      <c r="CT177" s="531"/>
      <c r="CU177" s="531"/>
      <c r="CV177" s="531"/>
      <c r="CW177" s="531"/>
      <c r="CX177" s="531"/>
      <c r="CY177" s="531"/>
      <c r="CZ177" s="532"/>
    </row>
    <row r="178" spans="1:104" s="13" customFormat="1" ht="15" customHeight="1" x14ac:dyDescent="0.3">
      <c r="A178" s="542" t="s">
        <v>52</v>
      </c>
      <c r="B178" s="543"/>
      <c r="C178" s="543"/>
      <c r="D178" s="543"/>
      <c r="E178" s="543"/>
      <c r="F178" s="543"/>
      <c r="G178" s="543"/>
      <c r="H178" s="543"/>
      <c r="I178" s="543"/>
      <c r="J178" s="543"/>
      <c r="K178" s="543"/>
      <c r="L178" s="543"/>
      <c r="M178" s="543"/>
      <c r="N178" s="543"/>
      <c r="O178" s="543"/>
      <c r="P178" s="543"/>
      <c r="Q178" s="543"/>
      <c r="R178" s="543"/>
      <c r="S178" s="543"/>
      <c r="T178" s="543"/>
      <c r="U178" s="543"/>
      <c r="V178" s="543"/>
      <c r="W178" s="543"/>
      <c r="X178" s="543"/>
      <c r="Y178" s="543"/>
      <c r="Z178" s="543"/>
      <c r="AA178" s="543"/>
      <c r="AB178" s="543"/>
      <c r="AC178" s="543"/>
      <c r="AD178" s="543"/>
      <c r="AE178" s="543"/>
      <c r="AF178" s="543"/>
      <c r="AG178" s="543"/>
      <c r="AH178" s="543"/>
      <c r="AI178" s="543"/>
      <c r="AJ178" s="543"/>
      <c r="AK178" s="543"/>
      <c r="AL178" s="543"/>
      <c r="AM178" s="543"/>
      <c r="AN178" s="543"/>
      <c r="AO178" s="543"/>
      <c r="AP178" s="543"/>
      <c r="AQ178" s="543"/>
      <c r="AR178" s="543"/>
      <c r="AS178" s="543"/>
      <c r="AT178" s="543"/>
      <c r="AU178" s="543"/>
      <c r="AV178" s="543"/>
      <c r="AW178" s="543"/>
      <c r="AX178" s="543"/>
      <c r="AY178" s="543"/>
      <c r="AZ178" s="543"/>
      <c r="BA178" s="543"/>
      <c r="BB178" s="544"/>
      <c r="BC178" s="533" t="s">
        <v>4</v>
      </c>
      <c r="BD178" s="533"/>
      <c r="BE178" s="533"/>
      <c r="BF178" s="533"/>
      <c r="BG178" s="533"/>
      <c r="BH178" s="533"/>
      <c r="BI178" s="533"/>
      <c r="BJ178" s="533"/>
      <c r="BK178" s="533"/>
      <c r="BL178" s="533"/>
      <c r="BM178" s="533"/>
      <c r="BN178" s="533"/>
      <c r="BO178" s="533"/>
      <c r="BP178" s="533"/>
      <c r="BQ178" s="533"/>
      <c r="BR178" s="533"/>
      <c r="BS178" s="533" t="s">
        <v>4</v>
      </c>
      <c r="BT178" s="533"/>
      <c r="BU178" s="533"/>
      <c r="BV178" s="533"/>
      <c r="BW178" s="533"/>
      <c r="BX178" s="533"/>
      <c r="BY178" s="533"/>
      <c r="BZ178" s="533"/>
      <c r="CA178" s="533"/>
      <c r="CB178" s="533"/>
      <c r="CC178" s="533"/>
      <c r="CD178" s="533"/>
      <c r="CE178" s="533"/>
      <c r="CF178" s="533"/>
      <c r="CG178" s="533"/>
      <c r="CH178" s="533"/>
      <c r="CI178" s="533"/>
      <c r="CJ178" s="533"/>
      <c r="CK178" s="533"/>
      <c r="CL178" s="533"/>
      <c r="CM178" s="533"/>
      <c r="CN178" s="533"/>
      <c r="CO178" s="533"/>
      <c r="CP178" s="533"/>
      <c r="CQ178" s="533"/>
      <c r="CR178" s="533"/>
      <c r="CS178" s="533"/>
      <c r="CT178" s="533"/>
      <c r="CU178" s="533"/>
      <c r="CV178" s="533"/>
      <c r="CW178" s="533"/>
      <c r="CX178" s="533"/>
      <c r="CY178" s="533"/>
      <c r="CZ178" s="533"/>
    </row>
    <row r="179" spans="1:104" ht="12" customHeight="1" x14ac:dyDescent="0.25"/>
    <row r="180" spans="1:104" s="52" customFormat="1" x14ac:dyDescent="0.25">
      <c r="A180" s="545" t="s">
        <v>247</v>
      </c>
      <c r="B180" s="545"/>
      <c r="C180" s="545"/>
      <c r="D180" s="545"/>
      <c r="E180" s="545"/>
      <c r="F180" s="545"/>
      <c r="G180" s="545"/>
      <c r="H180" s="545"/>
      <c r="I180" s="545"/>
      <c r="J180" s="545"/>
      <c r="K180" s="545"/>
      <c r="L180" s="545"/>
      <c r="M180" s="545"/>
      <c r="N180" s="545"/>
      <c r="O180" s="545"/>
      <c r="P180" s="545"/>
      <c r="Q180" s="545"/>
      <c r="R180" s="545"/>
      <c r="S180" s="545"/>
      <c r="T180" s="545"/>
      <c r="U180" s="545"/>
      <c r="V180" s="545"/>
      <c r="W180" s="545"/>
      <c r="X180" s="545"/>
      <c r="Y180" s="545"/>
      <c r="Z180" s="545"/>
      <c r="AA180" s="545"/>
      <c r="AB180" s="545"/>
      <c r="AC180" s="545"/>
      <c r="AD180" s="545"/>
      <c r="AE180" s="545"/>
      <c r="AF180" s="545"/>
      <c r="AG180" s="545"/>
      <c r="AH180" s="545"/>
      <c r="AI180" s="545"/>
      <c r="AJ180" s="545"/>
      <c r="AK180" s="545"/>
      <c r="AL180" s="545"/>
      <c r="AM180" s="545"/>
      <c r="AN180" s="545"/>
      <c r="AO180" s="545"/>
      <c r="AP180" s="545"/>
      <c r="AQ180" s="545"/>
      <c r="AR180" s="545"/>
      <c r="AS180" s="545"/>
      <c r="AT180" s="545"/>
      <c r="AU180" s="545"/>
      <c r="AV180" s="545"/>
      <c r="AW180" s="545"/>
      <c r="AX180" s="545"/>
      <c r="AY180" s="545"/>
      <c r="AZ180" s="545"/>
      <c r="BA180" s="545"/>
      <c r="BB180" s="545"/>
      <c r="BC180" s="545"/>
      <c r="BD180" s="545"/>
      <c r="BE180" s="545"/>
      <c r="BF180" s="545"/>
      <c r="BG180" s="545"/>
      <c r="BH180" s="545"/>
      <c r="BI180" s="545"/>
      <c r="BJ180" s="545"/>
      <c r="BK180" s="545"/>
      <c r="BL180" s="545"/>
      <c r="BM180" s="545"/>
      <c r="BN180" s="545"/>
      <c r="BO180" s="545"/>
      <c r="BP180" s="545"/>
      <c r="BQ180" s="545"/>
      <c r="BR180" s="545"/>
      <c r="BS180" s="545"/>
      <c r="BT180" s="545"/>
      <c r="BU180" s="545"/>
      <c r="BV180" s="545"/>
      <c r="BW180" s="545"/>
      <c r="BX180" s="545"/>
      <c r="BY180" s="545"/>
      <c r="BZ180" s="545"/>
      <c r="CA180" s="545"/>
      <c r="CB180" s="545"/>
      <c r="CC180" s="545"/>
      <c r="CD180" s="545"/>
      <c r="CE180" s="545"/>
      <c r="CF180" s="545"/>
      <c r="CG180" s="545"/>
      <c r="CH180" s="545"/>
      <c r="CI180" s="545"/>
      <c r="CJ180" s="545"/>
      <c r="CK180" s="545"/>
      <c r="CL180" s="545"/>
      <c r="CM180" s="545"/>
      <c r="CN180" s="545"/>
      <c r="CO180" s="545"/>
      <c r="CP180" s="545"/>
      <c r="CQ180" s="545"/>
      <c r="CR180" s="545"/>
      <c r="CS180" s="545"/>
      <c r="CT180" s="545"/>
      <c r="CU180" s="545"/>
      <c r="CV180" s="545"/>
      <c r="CW180" s="545"/>
      <c r="CX180" s="545"/>
      <c r="CY180" s="545"/>
      <c r="CZ180" s="545"/>
    </row>
    <row r="181" spans="1:104" ht="10.5" customHeight="1" x14ac:dyDescent="0.25"/>
    <row r="182" spans="1:104" s="52" customFormat="1" x14ac:dyDescent="0.25">
      <c r="A182" s="545" t="s">
        <v>248</v>
      </c>
      <c r="B182" s="545"/>
      <c r="C182" s="545"/>
      <c r="D182" s="545"/>
      <c r="E182" s="545"/>
      <c r="F182" s="545"/>
      <c r="G182" s="545"/>
      <c r="H182" s="545"/>
      <c r="I182" s="545"/>
      <c r="J182" s="545"/>
      <c r="K182" s="545"/>
      <c r="L182" s="545"/>
      <c r="M182" s="545"/>
      <c r="N182" s="545"/>
      <c r="O182" s="545"/>
      <c r="P182" s="545"/>
      <c r="Q182" s="545"/>
      <c r="R182" s="545"/>
      <c r="S182" s="545"/>
      <c r="T182" s="545"/>
      <c r="U182" s="545"/>
      <c r="V182" s="545"/>
      <c r="W182" s="545"/>
      <c r="X182" s="545"/>
      <c r="Y182" s="545"/>
      <c r="Z182" s="545"/>
      <c r="AA182" s="545"/>
      <c r="AB182" s="545"/>
      <c r="AC182" s="545"/>
      <c r="AD182" s="545"/>
      <c r="AE182" s="545"/>
      <c r="AF182" s="545"/>
      <c r="AG182" s="545"/>
      <c r="AH182" s="545"/>
      <c r="AI182" s="545"/>
      <c r="AJ182" s="545"/>
      <c r="AK182" s="545"/>
      <c r="AL182" s="545"/>
      <c r="AM182" s="545"/>
      <c r="AN182" s="545"/>
      <c r="AO182" s="545"/>
      <c r="AP182" s="545"/>
      <c r="AQ182" s="545"/>
      <c r="AR182" s="545"/>
      <c r="AS182" s="545"/>
      <c r="AT182" s="545"/>
      <c r="AU182" s="545"/>
      <c r="AV182" s="545"/>
      <c r="AW182" s="545"/>
      <c r="AX182" s="545"/>
      <c r="AY182" s="545"/>
      <c r="AZ182" s="545"/>
      <c r="BA182" s="545"/>
      <c r="BB182" s="545"/>
      <c r="BC182" s="545"/>
      <c r="BD182" s="545"/>
      <c r="BE182" s="545"/>
      <c r="BF182" s="545"/>
      <c r="BG182" s="545"/>
      <c r="BH182" s="545"/>
      <c r="BI182" s="545"/>
      <c r="BJ182" s="545"/>
      <c r="BK182" s="545"/>
      <c r="BL182" s="545"/>
      <c r="BM182" s="545"/>
      <c r="BN182" s="545"/>
      <c r="BO182" s="545"/>
      <c r="BP182" s="545"/>
      <c r="BQ182" s="545"/>
      <c r="BR182" s="545"/>
      <c r="BS182" s="545"/>
      <c r="BT182" s="545"/>
      <c r="BU182" s="545"/>
      <c r="BV182" s="545"/>
      <c r="BW182" s="545"/>
      <c r="BX182" s="545"/>
      <c r="BY182" s="545"/>
      <c r="BZ182" s="545"/>
      <c r="CA182" s="545"/>
      <c r="CB182" s="545"/>
      <c r="CC182" s="545"/>
      <c r="CD182" s="545"/>
      <c r="CE182" s="545"/>
      <c r="CF182" s="545"/>
      <c r="CG182" s="545"/>
      <c r="CH182" s="545"/>
      <c r="CI182" s="545"/>
      <c r="CJ182" s="545"/>
      <c r="CK182" s="545"/>
      <c r="CL182" s="545"/>
      <c r="CM182" s="545"/>
      <c r="CN182" s="545"/>
      <c r="CO182" s="545"/>
      <c r="CP182" s="545"/>
      <c r="CQ182" s="545"/>
      <c r="CR182" s="545"/>
      <c r="CS182" s="545"/>
      <c r="CT182" s="545"/>
      <c r="CU182" s="545"/>
      <c r="CV182" s="545"/>
      <c r="CW182" s="545"/>
      <c r="CX182" s="545"/>
      <c r="CY182" s="545"/>
      <c r="CZ182" s="545"/>
    </row>
    <row r="183" spans="1:104" s="52" customFormat="1" x14ac:dyDescent="0.2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53"/>
      <c r="BX183" s="53"/>
      <c r="BY183" s="53"/>
      <c r="BZ183" s="53"/>
      <c r="CA183" s="53"/>
      <c r="CB183" s="53"/>
      <c r="CC183" s="53"/>
      <c r="CD183" s="53"/>
      <c r="CE183" s="53"/>
      <c r="CF183" s="53"/>
      <c r="CG183" s="53"/>
      <c r="CH183" s="53"/>
      <c r="CI183" s="53"/>
      <c r="CJ183" s="53"/>
      <c r="CK183" s="53"/>
      <c r="CL183" s="53"/>
      <c r="CM183" s="53"/>
      <c r="CN183" s="53"/>
      <c r="CO183" s="53"/>
      <c r="CP183" s="53"/>
      <c r="CQ183" s="53"/>
      <c r="CR183" s="53"/>
      <c r="CS183" s="53"/>
      <c r="CT183" s="53"/>
      <c r="CU183" s="53"/>
      <c r="CV183" s="53"/>
      <c r="CW183" s="53"/>
      <c r="CX183" s="53"/>
      <c r="CY183" s="53"/>
      <c r="CZ183" s="53"/>
    </row>
    <row r="184" spans="1:104" s="52" customFormat="1" x14ac:dyDescent="0.25">
      <c r="A184" s="52" t="s">
        <v>43</v>
      </c>
      <c r="W184" s="548" t="s">
        <v>483</v>
      </c>
      <c r="X184" s="548"/>
      <c r="Y184" s="548"/>
      <c r="Z184" s="548"/>
      <c r="AA184" s="548"/>
      <c r="AB184" s="548"/>
      <c r="AC184" s="548"/>
      <c r="AD184" s="548"/>
      <c r="AE184" s="548"/>
      <c r="AF184" s="548"/>
      <c r="AG184" s="548"/>
      <c r="AH184" s="548"/>
      <c r="AI184" s="548"/>
      <c r="AJ184" s="548"/>
      <c r="AK184" s="548"/>
      <c r="AL184" s="548"/>
      <c r="AM184" s="548"/>
      <c r="AN184" s="548"/>
      <c r="AO184" s="548"/>
      <c r="AP184" s="548"/>
      <c r="AQ184" s="548"/>
      <c r="AR184" s="548"/>
      <c r="AS184" s="548"/>
      <c r="AT184" s="548"/>
      <c r="AU184" s="548"/>
      <c r="AV184" s="548"/>
      <c r="AW184" s="548"/>
      <c r="AX184" s="548"/>
      <c r="AY184" s="548"/>
      <c r="AZ184" s="548"/>
      <c r="BA184" s="548"/>
      <c r="BB184" s="548"/>
      <c r="BC184" s="548"/>
      <c r="BD184" s="548"/>
      <c r="BE184" s="548"/>
      <c r="BF184" s="548"/>
      <c r="BG184" s="548"/>
      <c r="BH184" s="548"/>
      <c r="BI184" s="548"/>
      <c r="BJ184" s="548"/>
      <c r="BK184" s="548"/>
      <c r="BL184" s="548"/>
      <c r="BM184" s="548"/>
      <c r="BN184" s="548"/>
      <c r="BO184" s="548"/>
      <c r="BP184" s="548"/>
      <c r="BQ184" s="548"/>
      <c r="BR184" s="548"/>
      <c r="BS184" s="548"/>
      <c r="BT184" s="548"/>
      <c r="BU184" s="548"/>
      <c r="BV184" s="548"/>
      <c r="BW184" s="548"/>
      <c r="BX184" s="548"/>
      <c r="BY184" s="548"/>
      <c r="BZ184" s="548"/>
      <c r="CA184" s="548"/>
      <c r="CB184" s="548"/>
      <c r="CC184" s="548"/>
      <c r="CD184" s="548"/>
      <c r="CE184" s="548"/>
      <c r="CF184" s="548"/>
      <c r="CG184" s="548"/>
      <c r="CH184" s="548"/>
      <c r="CI184" s="548"/>
      <c r="CJ184" s="548"/>
      <c r="CK184" s="548"/>
      <c r="CL184" s="548"/>
      <c r="CM184" s="548"/>
      <c r="CN184" s="548"/>
      <c r="CO184" s="548"/>
      <c r="CP184" s="548"/>
      <c r="CQ184" s="548"/>
      <c r="CR184" s="548"/>
      <c r="CS184" s="548"/>
      <c r="CT184" s="548"/>
      <c r="CU184" s="548"/>
      <c r="CV184" s="548"/>
      <c r="CW184" s="548"/>
      <c r="CX184" s="548"/>
      <c r="CY184" s="548"/>
      <c r="CZ184" s="548"/>
    </row>
    <row r="185" spans="1:104" s="52" customFormat="1" x14ac:dyDescent="0.2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3"/>
      <c r="CD185" s="53"/>
      <c r="CE185" s="53"/>
      <c r="CF185" s="53"/>
      <c r="CG185" s="53"/>
      <c r="CH185" s="53"/>
      <c r="CI185" s="53"/>
      <c r="CJ185" s="53"/>
      <c r="CK185" s="53"/>
      <c r="CL185" s="53"/>
      <c r="CM185" s="53"/>
      <c r="CN185" s="53"/>
      <c r="CO185" s="53"/>
      <c r="CP185" s="53"/>
      <c r="CQ185" s="53"/>
      <c r="CR185" s="53"/>
      <c r="CS185" s="53"/>
      <c r="CT185" s="53"/>
      <c r="CU185" s="53"/>
      <c r="CV185" s="53"/>
      <c r="CW185" s="53"/>
      <c r="CX185" s="53"/>
      <c r="CY185" s="53"/>
      <c r="CZ185" s="53"/>
    </row>
    <row r="186" spans="1:104" s="54" customFormat="1" ht="45" customHeight="1" x14ac:dyDescent="0.3">
      <c r="A186" s="470" t="s">
        <v>45</v>
      </c>
      <c r="B186" s="471"/>
      <c r="C186" s="471"/>
      <c r="D186" s="471"/>
      <c r="E186" s="471"/>
      <c r="F186" s="471"/>
      <c r="G186" s="472"/>
      <c r="H186" s="470" t="s">
        <v>72</v>
      </c>
      <c r="I186" s="471"/>
      <c r="J186" s="471"/>
      <c r="K186" s="471"/>
      <c r="L186" s="471"/>
      <c r="M186" s="471"/>
      <c r="N186" s="471"/>
      <c r="O186" s="471"/>
      <c r="P186" s="471"/>
      <c r="Q186" s="471"/>
      <c r="R186" s="471"/>
      <c r="S186" s="471"/>
      <c r="T186" s="471"/>
      <c r="U186" s="471"/>
      <c r="V186" s="471"/>
      <c r="W186" s="471"/>
      <c r="X186" s="471"/>
      <c r="Y186" s="471"/>
      <c r="Z186" s="471"/>
      <c r="AA186" s="471"/>
      <c r="AB186" s="471"/>
      <c r="AC186" s="471"/>
      <c r="AD186" s="471"/>
      <c r="AE186" s="471"/>
      <c r="AF186" s="471"/>
      <c r="AG186" s="471"/>
      <c r="AH186" s="471"/>
      <c r="AI186" s="471"/>
      <c r="AJ186" s="471"/>
      <c r="AK186" s="471"/>
      <c r="AL186" s="471"/>
      <c r="AM186" s="471"/>
      <c r="AN186" s="472"/>
      <c r="AO186" s="470" t="s">
        <v>76</v>
      </c>
      <c r="AP186" s="471"/>
      <c r="AQ186" s="471"/>
      <c r="AR186" s="471"/>
      <c r="AS186" s="471"/>
      <c r="AT186" s="471"/>
      <c r="AU186" s="471"/>
      <c r="AV186" s="471"/>
      <c r="AW186" s="471"/>
      <c r="AX186" s="471"/>
      <c r="AY186" s="471"/>
      <c r="AZ186" s="471"/>
      <c r="BA186" s="471"/>
      <c r="BB186" s="471"/>
      <c r="BC186" s="471"/>
      <c r="BD186" s="472"/>
      <c r="BE186" s="470" t="s">
        <v>77</v>
      </c>
      <c r="BF186" s="471"/>
      <c r="BG186" s="471"/>
      <c r="BH186" s="471"/>
      <c r="BI186" s="471"/>
      <c r="BJ186" s="471"/>
      <c r="BK186" s="471"/>
      <c r="BL186" s="471"/>
      <c r="BM186" s="471"/>
      <c r="BN186" s="471"/>
      <c r="BO186" s="471"/>
      <c r="BP186" s="471"/>
      <c r="BQ186" s="471"/>
      <c r="BR186" s="471"/>
      <c r="BS186" s="471"/>
      <c r="BT186" s="472"/>
      <c r="BU186" s="470" t="s">
        <v>78</v>
      </c>
      <c r="BV186" s="471"/>
      <c r="BW186" s="471"/>
      <c r="BX186" s="471"/>
      <c r="BY186" s="471"/>
      <c r="BZ186" s="471"/>
      <c r="CA186" s="471"/>
      <c r="CB186" s="471"/>
      <c r="CC186" s="471"/>
      <c r="CD186" s="471"/>
      <c r="CE186" s="471"/>
      <c r="CF186" s="471"/>
      <c r="CG186" s="471"/>
      <c r="CH186" s="471"/>
      <c r="CI186" s="471"/>
      <c r="CJ186" s="472"/>
      <c r="CK186" s="470" t="s">
        <v>57</v>
      </c>
      <c r="CL186" s="471"/>
      <c r="CM186" s="471"/>
      <c r="CN186" s="471"/>
      <c r="CO186" s="471"/>
      <c r="CP186" s="471"/>
      <c r="CQ186" s="471"/>
      <c r="CR186" s="471"/>
      <c r="CS186" s="471"/>
      <c r="CT186" s="471"/>
      <c r="CU186" s="471"/>
      <c r="CV186" s="471"/>
      <c r="CW186" s="471"/>
      <c r="CX186" s="471"/>
      <c r="CY186" s="471"/>
      <c r="CZ186" s="472"/>
    </row>
    <row r="187" spans="1:104" s="12" customFormat="1" ht="13.2" x14ac:dyDescent="0.3">
      <c r="A187" s="568">
        <v>1</v>
      </c>
      <c r="B187" s="568"/>
      <c r="C187" s="568"/>
      <c r="D187" s="568"/>
      <c r="E187" s="568"/>
      <c r="F187" s="568"/>
      <c r="G187" s="568"/>
      <c r="H187" s="568">
        <v>2</v>
      </c>
      <c r="I187" s="568"/>
      <c r="J187" s="568"/>
      <c r="K187" s="568"/>
      <c r="L187" s="568"/>
      <c r="M187" s="568"/>
      <c r="N187" s="568"/>
      <c r="O187" s="568"/>
      <c r="P187" s="568"/>
      <c r="Q187" s="568"/>
      <c r="R187" s="568"/>
      <c r="S187" s="568"/>
      <c r="T187" s="568"/>
      <c r="U187" s="568"/>
      <c r="V187" s="568"/>
      <c r="W187" s="568"/>
      <c r="X187" s="568"/>
      <c r="Y187" s="568"/>
      <c r="Z187" s="568"/>
      <c r="AA187" s="568"/>
      <c r="AB187" s="568"/>
      <c r="AC187" s="568"/>
      <c r="AD187" s="568"/>
      <c r="AE187" s="568"/>
      <c r="AF187" s="568"/>
      <c r="AG187" s="568"/>
      <c r="AH187" s="568"/>
      <c r="AI187" s="568"/>
      <c r="AJ187" s="568"/>
      <c r="AK187" s="568"/>
      <c r="AL187" s="568"/>
      <c r="AM187" s="568"/>
      <c r="AN187" s="568"/>
      <c r="AO187" s="568">
        <v>3</v>
      </c>
      <c r="AP187" s="568"/>
      <c r="AQ187" s="568"/>
      <c r="AR187" s="568"/>
      <c r="AS187" s="568"/>
      <c r="AT187" s="568"/>
      <c r="AU187" s="568"/>
      <c r="AV187" s="568"/>
      <c r="AW187" s="568"/>
      <c r="AX187" s="568"/>
      <c r="AY187" s="568"/>
      <c r="AZ187" s="568"/>
      <c r="BA187" s="568"/>
      <c r="BB187" s="568"/>
      <c r="BC187" s="568"/>
      <c r="BD187" s="568"/>
      <c r="BE187" s="568">
        <v>4</v>
      </c>
      <c r="BF187" s="568"/>
      <c r="BG187" s="568"/>
      <c r="BH187" s="568"/>
      <c r="BI187" s="568"/>
      <c r="BJ187" s="568"/>
      <c r="BK187" s="568"/>
      <c r="BL187" s="568"/>
      <c r="BM187" s="568"/>
      <c r="BN187" s="568"/>
      <c r="BO187" s="568"/>
      <c r="BP187" s="568"/>
      <c r="BQ187" s="568"/>
      <c r="BR187" s="568"/>
      <c r="BS187" s="568"/>
      <c r="BT187" s="568"/>
      <c r="BU187" s="568">
        <v>5</v>
      </c>
      <c r="BV187" s="568"/>
      <c r="BW187" s="568"/>
      <c r="BX187" s="568"/>
      <c r="BY187" s="568"/>
      <c r="BZ187" s="568"/>
      <c r="CA187" s="568"/>
      <c r="CB187" s="568"/>
      <c r="CC187" s="568"/>
      <c r="CD187" s="568"/>
      <c r="CE187" s="568"/>
      <c r="CF187" s="568"/>
      <c r="CG187" s="568"/>
      <c r="CH187" s="568"/>
      <c r="CI187" s="568"/>
      <c r="CJ187" s="568"/>
      <c r="CK187" s="568">
        <v>6</v>
      </c>
      <c r="CL187" s="568"/>
      <c r="CM187" s="568"/>
      <c r="CN187" s="568"/>
      <c r="CO187" s="568"/>
      <c r="CP187" s="568"/>
      <c r="CQ187" s="568"/>
      <c r="CR187" s="568"/>
      <c r="CS187" s="568"/>
      <c r="CT187" s="568"/>
      <c r="CU187" s="568"/>
      <c r="CV187" s="568"/>
      <c r="CW187" s="568"/>
      <c r="CX187" s="568"/>
      <c r="CY187" s="568"/>
      <c r="CZ187" s="568"/>
    </row>
    <row r="188" spans="1:104" s="13" customFormat="1" ht="15" customHeight="1" x14ac:dyDescent="0.3">
      <c r="A188" s="578" t="s">
        <v>635</v>
      </c>
      <c r="B188" s="579"/>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79"/>
      <c r="AL188" s="579"/>
      <c r="AM188" s="579"/>
      <c r="AN188" s="579"/>
      <c r="AO188" s="579"/>
      <c r="AP188" s="579"/>
      <c r="AQ188" s="579"/>
      <c r="AR188" s="579"/>
      <c r="AS188" s="579"/>
      <c r="AT188" s="579"/>
      <c r="AU188" s="579"/>
      <c r="AV188" s="579"/>
      <c r="AW188" s="579"/>
      <c r="AX188" s="579"/>
      <c r="AY188" s="579"/>
      <c r="AZ188" s="579"/>
      <c r="BA188" s="579"/>
      <c r="BB188" s="579"/>
      <c r="BC188" s="579"/>
      <c r="BD188" s="579"/>
      <c r="BE188" s="579"/>
      <c r="BF188" s="579"/>
      <c r="BG188" s="579"/>
      <c r="BH188" s="579"/>
      <c r="BI188" s="579"/>
      <c r="BJ188" s="579"/>
      <c r="BK188" s="579"/>
      <c r="BL188" s="579"/>
      <c r="BM188" s="579"/>
      <c r="BN188" s="579"/>
      <c r="BO188" s="579"/>
      <c r="BP188" s="579"/>
      <c r="BQ188" s="579"/>
      <c r="BR188" s="579"/>
      <c r="BS188" s="579"/>
      <c r="BT188" s="579"/>
      <c r="BU188" s="579"/>
      <c r="BV188" s="579"/>
      <c r="BW188" s="579"/>
      <c r="BX188" s="579"/>
      <c r="BY188" s="579"/>
      <c r="BZ188" s="579"/>
      <c r="CA188" s="579"/>
      <c r="CB188" s="579"/>
      <c r="CC188" s="579"/>
      <c r="CD188" s="579"/>
      <c r="CE188" s="579"/>
      <c r="CF188" s="579"/>
      <c r="CG188" s="579"/>
      <c r="CH188" s="579"/>
      <c r="CI188" s="579"/>
      <c r="CJ188" s="579"/>
      <c r="CK188" s="579"/>
      <c r="CL188" s="579"/>
      <c r="CM188" s="579"/>
      <c r="CN188" s="579"/>
      <c r="CO188" s="579"/>
      <c r="CP188" s="579"/>
      <c r="CQ188" s="579"/>
      <c r="CR188" s="579"/>
      <c r="CS188" s="579"/>
      <c r="CT188" s="579"/>
      <c r="CU188" s="579"/>
      <c r="CV188" s="579"/>
      <c r="CW188" s="579"/>
      <c r="CX188" s="579"/>
      <c r="CY188" s="579"/>
      <c r="CZ188" s="600"/>
    </row>
    <row r="189" spans="1:104" s="13" customFormat="1" ht="15" customHeight="1" x14ac:dyDescent="0.3">
      <c r="A189" s="539" t="s">
        <v>63</v>
      </c>
      <c r="B189" s="540"/>
      <c r="C189" s="540"/>
      <c r="D189" s="540"/>
      <c r="E189" s="540"/>
      <c r="F189" s="540"/>
      <c r="G189" s="541"/>
      <c r="H189" s="580" t="s">
        <v>474</v>
      </c>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1"/>
      <c r="AE189" s="581"/>
      <c r="AF189" s="581"/>
      <c r="AG189" s="581"/>
      <c r="AH189" s="581"/>
      <c r="AI189" s="581"/>
      <c r="AJ189" s="581"/>
      <c r="AK189" s="581"/>
      <c r="AL189" s="581"/>
      <c r="AM189" s="581"/>
      <c r="AN189" s="582"/>
      <c r="AO189" s="530"/>
      <c r="AP189" s="531"/>
      <c r="AQ189" s="531"/>
      <c r="AR189" s="531"/>
      <c r="AS189" s="531"/>
      <c r="AT189" s="531"/>
      <c r="AU189" s="531"/>
      <c r="AV189" s="531"/>
      <c r="AW189" s="531"/>
      <c r="AX189" s="531"/>
      <c r="AY189" s="531"/>
      <c r="AZ189" s="531"/>
      <c r="BA189" s="531"/>
      <c r="BB189" s="531"/>
      <c r="BC189" s="531"/>
      <c r="BD189" s="532"/>
      <c r="BE189" s="530"/>
      <c r="BF189" s="531"/>
      <c r="BG189" s="531"/>
      <c r="BH189" s="531"/>
      <c r="BI189" s="531"/>
      <c r="BJ189" s="531"/>
      <c r="BK189" s="531"/>
      <c r="BL189" s="531"/>
      <c r="BM189" s="531"/>
      <c r="BN189" s="531"/>
      <c r="BO189" s="531"/>
      <c r="BP189" s="531"/>
      <c r="BQ189" s="531"/>
      <c r="BR189" s="531"/>
      <c r="BS189" s="531"/>
      <c r="BT189" s="532"/>
      <c r="BU189" s="530"/>
      <c r="BV189" s="531"/>
      <c r="BW189" s="531"/>
      <c r="BX189" s="531"/>
      <c r="BY189" s="531"/>
      <c r="BZ189" s="531"/>
      <c r="CA189" s="531"/>
      <c r="CB189" s="531"/>
      <c r="CC189" s="531"/>
      <c r="CD189" s="531"/>
      <c r="CE189" s="531"/>
      <c r="CF189" s="531"/>
      <c r="CG189" s="531"/>
      <c r="CH189" s="531"/>
      <c r="CI189" s="531"/>
      <c r="CJ189" s="532"/>
      <c r="CK189" s="583">
        <v>607602.51</v>
      </c>
      <c r="CL189" s="584"/>
      <c r="CM189" s="584"/>
      <c r="CN189" s="584"/>
      <c r="CO189" s="584"/>
      <c r="CP189" s="584"/>
      <c r="CQ189" s="584"/>
      <c r="CR189" s="584"/>
      <c r="CS189" s="584"/>
      <c r="CT189" s="584"/>
      <c r="CU189" s="584"/>
      <c r="CV189" s="584"/>
      <c r="CW189" s="584"/>
      <c r="CX189" s="584"/>
      <c r="CY189" s="584"/>
      <c r="CZ189" s="585"/>
    </row>
    <row r="190" spans="1:104" s="13" customFormat="1" ht="15" customHeight="1" x14ac:dyDescent="0.3">
      <c r="A190" s="542" t="s">
        <v>260</v>
      </c>
      <c r="B190" s="543"/>
      <c r="C190" s="543"/>
      <c r="D190" s="543"/>
      <c r="E190" s="543"/>
      <c r="F190" s="543"/>
      <c r="G190" s="543"/>
      <c r="H190" s="543"/>
      <c r="I190" s="543"/>
      <c r="J190" s="543"/>
      <c r="K190" s="543"/>
      <c r="L190" s="543"/>
      <c r="M190" s="543"/>
      <c r="N190" s="543"/>
      <c r="O190" s="543"/>
      <c r="P190" s="543"/>
      <c r="Q190" s="543"/>
      <c r="R190" s="543"/>
      <c r="S190" s="543"/>
      <c r="T190" s="543"/>
      <c r="U190" s="543"/>
      <c r="V190" s="543"/>
      <c r="W190" s="543"/>
      <c r="X190" s="543"/>
      <c r="Y190" s="543"/>
      <c r="Z190" s="543"/>
      <c r="AA190" s="543"/>
      <c r="AB190" s="543"/>
      <c r="AC190" s="543"/>
      <c r="AD190" s="543"/>
      <c r="AE190" s="543"/>
      <c r="AF190" s="543"/>
      <c r="AG190" s="543"/>
      <c r="AH190" s="543"/>
      <c r="AI190" s="543"/>
      <c r="AJ190" s="543"/>
      <c r="AK190" s="543"/>
      <c r="AL190" s="543"/>
      <c r="AM190" s="543"/>
      <c r="AN190" s="544"/>
      <c r="AO190" s="530" t="s">
        <v>4</v>
      </c>
      <c r="AP190" s="531"/>
      <c r="AQ190" s="531"/>
      <c r="AR190" s="531"/>
      <c r="AS190" s="531"/>
      <c r="AT190" s="531"/>
      <c r="AU190" s="531"/>
      <c r="AV190" s="531"/>
      <c r="AW190" s="531"/>
      <c r="AX190" s="531"/>
      <c r="AY190" s="531"/>
      <c r="AZ190" s="531"/>
      <c r="BA190" s="531"/>
      <c r="BB190" s="531"/>
      <c r="BC190" s="531"/>
      <c r="BD190" s="532"/>
      <c r="BE190" s="530" t="s">
        <v>4</v>
      </c>
      <c r="BF190" s="531"/>
      <c r="BG190" s="531"/>
      <c r="BH190" s="531"/>
      <c r="BI190" s="531"/>
      <c r="BJ190" s="531"/>
      <c r="BK190" s="531"/>
      <c r="BL190" s="531"/>
      <c r="BM190" s="531"/>
      <c r="BN190" s="531"/>
      <c r="BO190" s="531"/>
      <c r="BP190" s="531"/>
      <c r="BQ190" s="531"/>
      <c r="BR190" s="531"/>
      <c r="BS190" s="531"/>
      <c r="BT190" s="532"/>
      <c r="BU190" s="530" t="s">
        <v>4</v>
      </c>
      <c r="BV190" s="531"/>
      <c r="BW190" s="531"/>
      <c r="BX190" s="531"/>
      <c r="BY190" s="531"/>
      <c r="BZ190" s="531"/>
      <c r="CA190" s="531"/>
      <c r="CB190" s="531"/>
      <c r="CC190" s="531"/>
      <c r="CD190" s="531"/>
      <c r="CE190" s="531"/>
      <c r="CF190" s="531"/>
      <c r="CG190" s="531"/>
      <c r="CH190" s="531"/>
      <c r="CI190" s="531"/>
      <c r="CJ190" s="532"/>
      <c r="CK190" s="586">
        <f>CK189</f>
        <v>607602.51</v>
      </c>
      <c r="CL190" s="587"/>
      <c r="CM190" s="587"/>
      <c r="CN190" s="587"/>
      <c r="CO190" s="587"/>
      <c r="CP190" s="587"/>
      <c r="CQ190" s="587"/>
      <c r="CR190" s="587"/>
      <c r="CS190" s="587"/>
      <c r="CT190" s="587"/>
      <c r="CU190" s="587"/>
      <c r="CV190" s="587"/>
      <c r="CW190" s="587"/>
      <c r="CX190" s="587"/>
      <c r="CY190" s="587"/>
      <c r="CZ190" s="588"/>
    </row>
    <row r="191" spans="1:104" s="13" customFormat="1" ht="15" customHeight="1" x14ac:dyDescent="0.3">
      <c r="A191" s="578" t="s">
        <v>636</v>
      </c>
      <c r="B191" s="579"/>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79"/>
      <c r="AL191" s="579"/>
      <c r="AM191" s="579"/>
      <c r="AN191" s="579"/>
      <c r="AO191" s="579"/>
      <c r="AP191" s="579"/>
      <c r="AQ191" s="579"/>
      <c r="AR191" s="579"/>
      <c r="AS191" s="579"/>
      <c r="AT191" s="579"/>
      <c r="AU191" s="579"/>
      <c r="AV191" s="579"/>
      <c r="AW191" s="579"/>
      <c r="AX191" s="579"/>
      <c r="AY191" s="579"/>
      <c r="AZ191" s="579"/>
      <c r="BA191" s="579"/>
      <c r="BB191" s="579"/>
      <c r="BC191" s="579"/>
      <c r="BD191" s="579"/>
      <c r="BE191" s="579"/>
      <c r="BF191" s="579"/>
      <c r="BG191" s="579"/>
      <c r="BH191" s="579"/>
      <c r="BI191" s="579"/>
      <c r="BJ191" s="579"/>
      <c r="BK191" s="579"/>
      <c r="BL191" s="579"/>
      <c r="BM191" s="579"/>
      <c r="BN191" s="579"/>
      <c r="BO191" s="579"/>
      <c r="BP191" s="579"/>
      <c r="BQ191" s="579"/>
      <c r="BR191" s="579"/>
      <c r="BS191" s="579"/>
      <c r="BT191" s="579"/>
      <c r="BU191" s="579"/>
      <c r="BV191" s="579"/>
      <c r="BW191" s="579"/>
      <c r="BX191" s="579"/>
      <c r="BY191" s="579"/>
      <c r="BZ191" s="579"/>
      <c r="CA191" s="579"/>
      <c r="CB191" s="579"/>
      <c r="CC191" s="579"/>
      <c r="CD191" s="579"/>
      <c r="CE191" s="579"/>
      <c r="CF191" s="579"/>
      <c r="CG191" s="579"/>
      <c r="CH191" s="579"/>
      <c r="CI191" s="579"/>
      <c r="CJ191" s="579"/>
      <c r="CK191" s="579"/>
      <c r="CL191" s="579"/>
      <c r="CM191" s="579"/>
      <c r="CN191" s="579"/>
      <c r="CO191" s="579"/>
      <c r="CP191" s="579"/>
      <c r="CQ191" s="579"/>
      <c r="CR191" s="579"/>
      <c r="CS191" s="579"/>
      <c r="CT191" s="579"/>
      <c r="CU191" s="579"/>
      <c r="CV191" s="579"/>
      <c r="CW191" s="579"/>
      <c r="CX191" s="579"/>
      <c r="CY191" s="579"/>
      <c r="CZ191" s="600"/>
    </row>
    <row r="192" spans="1:104" s="13" customFormat="1" ht="15" customHeight="1" x14ac:dyDescent="0.3">
      <c r="A192" s="539" t="s">
        <v>63</v>
      </c>
      <c r="B192" s="540"/>
      <c r="C192" s="540"/>
      <c r="D192" s="540"/>
      <c r="E192" s="540"/>
      <c r="F192" s="540"/>
      <c r="G192" s="541"/>
      <c r="H192" s="580" t="s">
        <v>643</v>
      </c>
      <c r="I192" s="581"/>
      <c r="J192" s="581"/>
      <c r="K192" s="581"/>
      <c r="L192" s="581"/>
      <c r="M192" s="581"/>
      <c r="N192" s="581"/>
      <c r="O192" s="581"/>
      <c r="P192" s="581"/>
      <c r="Q192" s="581"/>
      <c r="R192" s="581"/>
      <c r="S192" s="581"/>
      <c r="T192" s="581"/>
      <c r="U192" s="581"/>
      <c r="V192" s="581"/>
      <c r="W192" s="581"/>
      <c r="X192" s="581"/>
      <c r="Y192" s="581"/>
      <c r="Z192" s="581"/>
      <c r="AA192" s="581"/>
      <c r="AB192" s="581"/>
      <c r="AC192" s="581"/>
      <c r="AD192" s="581"/>
      <c r="AE192" s="581"/>
      <c r="AF192" s="581"/>
      <c r="AG192" s="581"/>
      <c r="AH192" s="581"/>
      <c r="AI192" s="581"/>
      <c r="AJ192" s="581"/>
      <c r="AK192" s="581"/>
      <c r="AL192" s="581"/>
      <c r="AM192" s="581"/>
      <c r="AN192" s="582"/>
      <c r="AO192" s="530"/>
      <c r="AP192" s="531"/>
      <c r="AQ192" s="531"/>
      <c r="AR192" s="531"/>
      <c r="AS192" s="531"/>
      <c r="AT192" s="531"/>
      <c r="AU192" s="531"/>
      <c r="AV192" s="531"/>
      <c r="AW192" s="531"/>
      <c r="AX192" s="531"/>
      <c r="AY192" s="531"/>
      <c r="AZ192" s="531"/>
      <c r="BA192" s="531"/>
      <c r="BB192" s="531"/>
      <c r="BC192" s="531"/>
      <c r="BD192" s="532"/>
      <c r="BE192" s="530"/>
      <c r="BF192" s="531"/>
      <c r="BG192" s="531"/>
      <c r="BH192" s="531"/>
      <c r="BI192" s="531"/>
      <c r="BJ192" s="531"/>
      <c r="BK192" s="531"/>
      <c r="BL192" s="531"/>
      <c r="BM192" s="531"/>
      <c r="BN192" s="531"/>
      <c r="BO192" s="531"/>
      <c r="BP192" s="531"/>
      <c r="BQ192" s="531"/>
      <c r="BR192" s="531"/>
      <c r="BS192" s="531"/>
      <c r="BT192" s="532"/>
      <c r="BU192" s="530"/>
      <c r="BV192" s="531"/>
      <c r="BW192" s="531"/>
      <c r="BX192" s="531"/>
      <c r="BY192" s="531"/>
      <c r="BZ192" s="531"/>
      <c r="CA192" s="531"/>
      <c r="CB192" s="531"/>
      <c r="CC192" s="531"/>
      <c r="CD192" s="531"/>
      <c r="CE192" s="531"/>
      <c r="CF192" s="531"/>
      <c r="CG192" s="531"/>
      <c r="CH192" s="531"/>
      <c r="CI192" s="531"/>
      <c r="CJ192" s="532"/>
      <c r="CK192" s="583">
        <v>20000</v>
      </c>
      <c r="CL192" s="584"/>
      <c r="CM192" s="584"/>
      <c r="CN192" s="584"/>
      <c r="CO192" s="584"/>
      <c r="CP192" s="584"/>
      <c r="CQ192" s="584"/>
      <c r="CR192" s="584"/>
      <c r="CS192" s="584"/>
      <c r="CT192" s="584"/>
      <c r="CU192" s="584"/>
      <c r="CV192" s="584"/>
      <c r="CW192" s="584"/>
      <c r="CX192" s="584"/>
      <c r="CY192" s="584"/>
      <c r="CZ192" s="585"/>
    </row>
    <row r="193" spans="1:104" s="13" customFormat="1" ht="15" customHeight="1" x14ac:dyDescent="0.3">
      <c r="A193" s="542" t="s">
        <v>260</v>
      </c>
      <c r="B193" s="543"/>
      <c r="C193" s="543"/>
      <c r="D193" s="543"/>
      <c r="E193" s="543"/>
      <c r="F193" s="543"/>
      <c r="G193" s="543"/>
      <c r="H193" s="543"/>
      <c r="I193" s="543"/>
      <c r="J193" s="543"/>
      <c r="K193" s="543"/>
      <c r="L193" s="543"/>
      <c r="M193" s="543"/>
      <c r="N193" s="543"/>
      <c r="O193" s="543"/>
      <c r="P193" s="543"/>
      <c r="Q193" s="543"/>
      <c r="R193" s="543"/>
      <c r="S193" s="543"/>
      <c r="T193" s="543"/>
      <c r="U193" s="543"/>
      <c r="V193" s="543"/>
      <c r="W193" s="543"/>
      <c r="X193" s="543"/>
      <c r="Y193" s="543"/>
      <c r="Z193" s="543"/>
      <c r="AA193" s="543"/>
      <c r="AB193" s="543"/>
      <c r="AC193" s="543"/>
      <c r="AD193" s="543"/>
      <c r="AE193" s="543"/>
      <c r="AF193" s="543"/>
      <c r="AG193" s="543"/>
      <c r="AH193" s="543"/>
      <c r="AI193" s="543"/>
      <c r="AJ193" s="543"/>
      <c r="AK193" s="543"/>
      <c r="AL193" s="543"/>
      <c r="AM193" s="543"/>
      <c r="AN193" s="544"/>
      <c r="AO193" s="530" t="s">
        <v>4</v>
      </c>
      <c r="AP193" s="531"/>
      <c r="AQ193" s="531"/>
      <c r="AR193" s="531"/>
      <c r="AS193" s="531"/>
      <c r="AT193" s="531"/>
      <c r="AU193" s="531"/>
      <c r="AV193" s="531"/>
      <c r="AW193" s="531"/>
      <c r="AX193" s="531"/>
      <c r="AY193" s="531"/>
      <c r="AZ193" s="531"/>
      <c r="BA193" s="531"/>
      <c r="BB193" s="531"/>
      <c r="BC193" s="531"/>
      <c r="BD193" s="532"/>
      <c r="BE193" s="530" t="s">
        <v>4</v>
      </c>
      <c r="BF193" s="531"/>
      <c r="BG193" s="531"/>
      <c r="BH193" s="531"/>
      <c r="BI193" s="531"/>
      <c r="BJ193" s="531"/>
      <c r="BK193" s="531"/>
      <c r="BL193" s="531"/>
      <c r="BM193" s="531"/>
      <c r="BN193" s="531"/>
      <c r="BO193" s="531"/>
      <c r="BP193" s="531"/>
      <c r="BQ193" s="531"/>
      <c r="BR193" s="531"/>
      <c r="BS193" s="531"/>
      <c r="BT193" s="532"/>
      <c r="BU193" s="530" t="s">
        <v>4</v>
      </c>
      <c r="BV193" s="531"/>
      <c r="BW193" s="531"/>
      <c r="BX193" s="531"/>
      <c r="BY193" s="531"/>
      <c r="BZ193" s="531"/>
      <c r="CA193" s="531"/>
      <c r="CB193" s="531"/>
      <c r="CC193" s="531"/>
      <c r="CD193" s="531"/>
      <c r="CE193" s="531"/>
      <c r="CF193" s="531"/>
      <c r="CG193" s="531"/>
      <c r="CH193" s="531"/>
      <c r="CI193" s="531"/>
      <c r="CJ193" s="532"/>
      <c r="CK193" s="586">
        <f>SUM(CK192)</f>
        <v>20000</v>
      </c>
      <c r="CL193" s="587"/>
      <c r="CM193" s="587"/>
      <c r="CN193" s="587"/>
      <c r="CO193" s="587"/>
      <c r="CP193" s="587"/>
      <c r="CQ193" s="587"/>
      <c r="CR193" s="587"/>
      <c r="CS193" s="587"/>
      <c r="CT193" s="587"/>
      <c r="CU193" s="587"/>
      <c r="CV193" s="587"/>
      <c r="CW193" s="587"/>
      <c r="CX193" s="587"/>
      <c r="CY193" s="587"/>
      <c r="CZ193" s="588"/>
    </row>
    <row r="194" spans="1:104" s="13" customFormat="1" ht="15" customHeight="1" x14ac:dyDescent="0.3">
      <c r="A194" s="542" t="s">
        <v>52</v>
      </c>
      <c r="B194" s="543"/>
      <c r="C194" s="543"/>
      <c r="D194" s="543"/>
      <c r="E194" s="543"/>
      <c r="F194" s="543"/>
      <c r="G194" s="543"/>
      <c r="H194" s="543"/>
      <c r="I194" s="543"/>
      <c r="J194" s="543"/>
      <c r="K194" s="543"/>
      <c r="L194" s="543"/>
      <c r="M194" s="543"/>
      <c r="N194" s="543"/>
      <c r="O194" s="543"/>
      <c r="P194" s="543"/>
      <c r="Q194" s="543"/>
      <c r="R194" s="543"/>
      <c r="S194" s="543"/>
      <c r="T194" s="543"/>
      <c r="U194" s="543"/>
      <c r="V194" s="543"/>
      <c r="W194" s="543"/>
      <c r="X194" s="543"/>
      <c r="Y194" s="543"/>
      <c r="Z194" s="543"/>
      <c r="AA194" s="543"/>
      <c r="AB194" s="543"/>
      <c r="AC194" s="543"/>
      <c r="AD194" s="543"/>
      <c r="AE194" s="543"/>
      <c r="AF194" s="543"/>
      <c r="AG194" s="543"/>
      <c r="AH194" s="543"/>
      <c r="AI194" s="543"/>
      <c r="AJ194" s="543"/>
      <c r="AK194" s="543"/>
      <c r="AL194" s="543"/>
      <c r="AM194" s="543"/>
      <c r="AN194" s="544"/>
      <c r="AO194" s="530" t="s">
        <v>4</v>
      </c>
      <c r="AP194" s="531"/>
      <c r="AQ194" s="531"/>
      <c r="AR194" s="531"/>
      <c r="AS194" s="531"/>
      <c r="AT194" s="531"/>
      <c r="AU194" s="531"/>
      <c r="AV194" s="531"/>
      <c r="AW194" s="531"/>
      <c r="AX194" s="531"/>
      <c r="AY194" s="531"/>
      <c r="AZ194" s="531"/>
      <c r="BA194" s="531"/>
      <c r="BB194" s="531"/>
      <c r="BC194" s="531"/>
      <c r="BD194" s="532"/>
      <c r="BE194" s="530" t="s">
        <v>4</v>
      </c>
      <c r="BF194" s="531"/>
      <c r="BG194" s="531"/>
      <c r="BH194" s="531"/>
      <c r="BI194" s="531"/>
      <c r="BJ194" s="531"/>
      <c r="BK194" s="531"/>
      <c r="BL194" s="531"/>
      <c r="BM194" s="531"/>
      <c r="BN194" s="531"/>
      <c r="BO194" s="531"/>
      <c r="BP194" s="531"/>
      <c r="BQ194" s="531"/>
      <c r="BR194" s="531"/>
      <c r="BS194" s="531"/>
      <c r="BT194" s="532"/>
      <c r="BU194" s="530" t="s">
        <v>4</v>
      </c>
      <c r="BV194" s="531"/>
      <c r="BW194" s="531"/>
      <c r="BX194" s="531"/>
      <c r="BY194" s="531"/>
      <c r="BZ194" s="531"/>
      <c r="CA194" s="531"/>
      <c r="CB194" s="531"/>
      <c r="CC194" s="531"/>
      <c r="CD194" s="531"/>
      <c r="CE194" s="531"/>
      <c r="CF194" s="531"/>
      <c r="CG194" s="531"/>
      <c r="CH194" s="531"/>
      <c r="CI194" s="531"/>
      <c r="CJ194" s="532"/>
      <c r="CK194" s="586">
        <f>CK190+CK193</f>
        <v>627602.51</v>
      </c>
      <c r="CL194" s="587"/>
      <c r="CM194" s="587"/>
      <c r="CN194" s="587"/>
      <c r="CO194" s="587"/>
      <c r="CP194" s="587"/>
      <c r="CQ194" s="587"/>
      <c r="CR194" s="587"/>
      <c r="CS194" s="587"/>
      <c r="CT194" s="587"/>
      <c r="CU194" s="587"/>
      <c r="CV194" s="587"/>
      <c r="CW194" s="587"/>
      <c r="CX194" s="587"/>
      <c r="CY194" s="587"/>
      <c r="CZ194" s="588"/>
    </row>
    <row r="195" spans="1:104" ht="10.5" customHeight="1" x14ac:dyDescent="0.25"/>
    <row r="196" spans="1:104" s="52" customFormat="1" x14ac:dyDescent="0.25">
      <c r="A196" s="545" t="s">
        <v>249</v>
      </c>
      <c r="B196" s="545"/>
      <c r="C196" s="545"/>
      <c r="D196" s="545"/>
      <c r="E196" s="545"/>
      <c r="F196" s="545"/>
      <c r="G196" s="545"/>
      <c r="H196" s="545"/>
      <c r="I196" s="545"/>
      <c r="J196" s="545"/>
      <c r="K196" s="545"/>
      <c r="L196" s="545"/>
      <c r="M196" s="545"/>
      <c r="N196" s="545"/>
      <c r="O196" s="545"/>
      <c r="P196" s="545"/>
      <c r="Q196" s="545"/>
      <c r="R196" s="545"/>
      <c r="S196" s="545"/>
      <c r="T196" s="545"/>
      <c r="U196" s="545"/>
      <c r="V196" s="545"/>
      <c r="W196" s="545"/>
      <c r="X196" s="545"/>
      <c r="Y196" s="545"/>
      <c r="Z196" s="545"/>
      <c r="AA196" s="545"/>
      <c r="AB196" s="545"/>
      <c r="AC196" s="545"/>
      <c r="AD196" s="545"/>
      <c r="AE196" s="545"/>
      <c r="AF196" s="545"/>
      <c r="AG196" s="545"/>
      <c r="AH196" s="545"/>
      <c r="AI196" s="545"/>
      <c r="AJ196" s="545"/>
      <c r="AK196" s="545"/>
      <c r="AL196" s="545"/>
      <c r="AM196" s="545"/>
      <c r="AN196" s="545"/>
      <c r="AO196" s="545"/>
      <c r="AP196" s="545"/>
      <c r="AQ196" s="545"/>
      <c r="AR196" s="545"/>
      <c r="AS196" s="545"/>
      <c r="AT196" s="545"/>
      <c r="AU196" s="545"/>
      <c r="AV196" s="545"/>
      <c r="AW196" s="545"/>
      <c r="AX196" s="545"/>
      <c r="AY196" s="545"/>
      <c r="AZ196" s="545"/>
      <c r="BA196" s="545"/>
      <c r="BB196" s="545"/>
      <c r="BC196" s="545"/>
      <c r="BD196" s="545"/>
      <c r="BE196" s="545"/>
      <c r="BF196" s="545"/>
      <c r="BG196" s="545"/>
      <c r="BH196" s="545"/>
      <c r="BI196" s="545"/>
      <c r="BJ196" s="545"/>
      <c r="BK196" s="545"/>
      <c r="BL196" s="545"/>
      <c r="BM196" s="545"/>
      <c r="BN196" s="545"/>
      <c r="BO196" s="545"/>
      <c r="BP196" s="545"/>
      <c r="BQ196" s="545"/>
      <c r="BR196" s="545"/>
      <c r="BS196" s="545"/>
      <c r="BT196" s="545"/>
      <c r="BU196" s="545"/>
      <c r="BV196" s="545"/>
      <c r="BW196" s="545"/>
      <c r="BX196" s="545"/>
      <c r="BY196" s="545"/>
      <c r="BZ196" s="545"/>
      <c r="CA196" s="545"/>
      <c r="CB196" s="545"/>
      <c r="CC196" s="545"/>
      <c r="CD196" s="545"/>
      <c r="CE196" s="545"/>
      <c r="CF196" s="545"/>
      <c r="CG196" s="545"/>
      <c r="CH196" s="545"/>
      <c r="CI196" s="545"/>
      <c r="CJ196" s="545"/>
      <c r="CK196" s="545"/>
      <c r="CL196" s="545"/>
      <c r="CM196" s="545"/>
      <c r="CN196" s="545"/>
      <c r="CO196" s="545"/>
      <c r="CP196" s="545"/>
      <c r="CQ196" s="545"/>
      <c r="CR196" s="545"/>
      <c r="CS196" s="545"/>
      <c r="CT196" s="545"/>
      <c r="CU196" s="545"/>
      <c r="CV196" s="545"/>
      <c r="CW196" s="545"/>
      <c r="CX196" s="545"/>
      <c r="CY196" s="545"/>
      <c r="CZ196" s="545"/>
    </row>
    <row r="197" spans="1:104" s="52" customFormat="1" x14ac:dyDescent="0.25">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c r="BO197" s="53"/>
      <c r="BP197" s="53"/>
      <c r="BQ197" s="53"/>
      <c r="BR197" s="53"/>
      <c r="BS197" s="53"/>
      <c r="BT197" s="53"/>
      <c r="BU197" s="53"/>
      <c r="BV197" s="53"/>
      <c r="BW197" s="53"/>
      <c r="BX197" s="53"/>
      <c r="BY197" s="53"/>
      <c r="BZ197" s="53"/>
      <c r="CA197" s="53"/>
      <c r="CB197" s="53"/>
      <c r="CC197" s="53"/>
      <c r="CD197" s="53"/>
      <c r="CE197" s="53"/>
      <c r="CF197" s="53"/>
      <c r="CG197" s="53"/>
      <c r="CH197" s="53"/>
      <c r="CI197" s="53"/>
      <c r="CJ197" s="53"/>
      <c r="CK197" s="53"/>
      <c r="CL197" s="53"/>
      <c r="CM197" s="53"/>
      <c r="CN197" s="53"/>
      <c r="CO197" s="53"/>
      <c r="CP197" s="53"/>
      <c r="CQ197" s="53"/>
      <c r="CR197" s="53"/>
      <c r="CS197" s="53"/>
      <c r="CT197" s="53"/>
      <c r="CU197" s="53"/>
      <c r="CV197" s="53"/>
      <c r="CW197" s="53"/>
      <c r="CX197" s="53"/>
      <c r="CY197" s="53"/>
      <c r="CZ197" s="53"/>
    </row>
    <row r="198" spans="1:104" s="52" customFormat="1" x14ac:dyDescent="0.25">
      <c r="A198" s="52" t="s">
        <v>43</v>
      </c>
      <c r="W198" s="548" t="s">
        <v>484</v>
      </c>
      <c r="X198" s="548"/>
      <c r="Y198" s="548"/>
      <c r="Z198" s="548"/>
      <c r="AA198" s="548"/>
      <c r="AB198" s="548"/>
      <c r="AC198" s="548"/>
      <c r="AD198" s="548"/>
      <c r="AE198" s="548"/>
      <c r="AF198" s="548"/>
      <c r="AG198" s="548"/>
      <c r="AH198" s="548"/>
      <c r="AI198" s="548"/>
      <c r="AJ198" s="548"/>
      <c r="AK198" s="548"/>
      <c r="AL198" s="548"/>
      <c r="AM198" s="548"/>
      <c r="AN198" s="548"/>
      <c r="AO198" s="548"/>
      <c r="AP198" s="548"/>
      <c r="AQ198" s="548"/>
      <c r="AR198" s="548"/>
      <c r="AS198" s="548"/>
      <c r="AT198" s="548"/>
      <c r="AU198" s="548"/>
      <c r="AV198" s="548"/>
      <c r="AW198" s="548"/>
      <c r="AX198" s="548"/>
      <c r="AY198" s="548"/>
      <c r="AZ198" s="548"/>
      <c r="BA198" s="548"/>
      <c r="BB198" s="548"/>
      <c r="BC198" s="548"/>
      <c r="BD198" s="548"/>
      <c r="BE198" s="548"/>
      <c r="BF198" s="548"/>
      <c r="BG198" s="548"/>
      <c r="BH198" s="548"/>
      <c r="BI198" s="548"/>
      <c r="BJ198" s="548"/>
      <c r="BK198" s="548"/>
      <c r="BL198" s="548"/>
      <c r="BM198" s="548"/>
      <c r="BN198" s="548"/>
      <c r="BO198" s="548"/>
      <c r="BP198" s="548"/>
      <c r="BQ198" s="548"/>
      <c r="BR198" s="548"/>
      <c r="BS198" s="548"/>
      <c r="BT198" s="548"/>
      <c r="BU198" s="548"/>
      <c r="BV198" s="548"/>
      <c r="BW198" s="548"/>
      <c r="BX198" s="548"/>
      <c r="BY198" s="548"/>
      <c r="BZ198" s="548"/>
      <c r="CA198" s="548"/>
      <c r="CB198" s="548"/>
      <c r="CC198" s="548"/>
      <c r="CD198" s="548"/>
      <c r="CE198" s="548"/>
      <c r="CF198" s="548"/>
      <c r="CG198" s="548"/>
      <c r="CH198" s="548"/>
      <c r="CI198" s="548"/>
      <c r="CJ198" s="548"/>
      <c r="CK198" s="548"/>
      <c r="CL198" s="548"/>
      <c r="CM198" s="548"/>
      <c r="CN198" s="548"/>
      <c r="CO198" s="548"/>
      <c r="CP198" s="548"/>
      <c r="CQ198" s="548"/>
      <c r="CR198" s="548"/>
      <c r="CS198" s="548"/>
      <c r="CT198" s="548"/>
      <c r="CU198" s="548"/>
      <c r="CV198" s="548"/>
      <c r="CW198" s="548"/>
      <c r="CX198" s="548"/>
      <c r="CY198" s="548"/>
      <c r="CZ198" s="548"/>
    </row>
    <row r="199" spans="1:104" s="52" customFormat="1" x14ac:dyDescent="0.25">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c r="BO199" s="53"/>
      <c r="BP199" s="53"/>
      <c r="BQ199" s="53"/>
      <c r="BR199" s="53"/>
      <c r="BS199" s="53"/>
      <c r="BT199" s="53"/>
      <c r="BU199" s="53"/>
      <c r="BV199" s="53"/>
      <c r="BW199" s="53"/>
      <c r="BX199" s="53"/>
      <c r="BY199" s="53"/>
      <c r="BZ199" s="53"/>
      <c r="CA199" s="53"/>
      <c r="CB199" s="53"/>
      <c r="CC199" s="53"/>
      <c r="CD199" s="53"/>
      <c r="CE199" s="53"/>
      <c r="CF199" s="53"/>
      <c r="CG199" s="53"/>
      <c r="CH199" s="53"/>
      <c r="CI199" s="53"/>
      <c r="CJ199" s="53"/>
      <c r="CK199" s="53"/>
      <c r="CL199" s="53"/>
      <c r="CM199" s="53"/>
      <c r="CN199" s="53"/>
      <c r="CO199" s="53"/>
      <c r="CP199" s="53"/>
      <c r="CQ199" s="53"/>
      <c r="CR199" s="53"/>
      <c r="CS199" s="53"/>
      <c r="CT199" s="53"/>
      <c r="CU199" s="53"/>
      <c r="CV199" s="53"/>
      <c r="CW199" s="53"/>
      <c r="CX199" s="53"/>
      <c r="CY199" s="53"/>
      <c r="CZ199" s="53"/>
    </row>
    <row r="200" spans="1:104" s="54" customFormat="1" ht="45" customHeight="1" x14ac:dyDescent="0.3">
      <c r="A200" s="558" t="s">
        <v>45</v>
      </c>
      <c r="B200" s="558"/>
      <c r="C200" s="558"/>
      <c r="D200" s="558"/>
      <c r="E200" s="558"/>
      <c r="F200" s="558"/>
      <c r="G200" s="558"/>
      <c r="H200" s="558" t="s">
        <v>72</v>
      </c>
      <c r="I200" s="558"/>
      <c r="J200" s="558"/>
      <c r="K200" s="558"/>
      <c r="L200" s="558"/>
      <c r="M200" s="558"/>
      <c r="N200" s="558"/>
      <c r="O200" s="558"/>
      <c r="P200" s="558"/>
      <c r="Q200" s="558"/>
      <c r="R200" s="558"/>
      <c r="S200" s="558"/>
      <c r="T200" s="558"/>
      <c r="U200" s="558"/>
      <c r="V200" s="558"/>
      <c r="W200" s="558"/>
      <c r="X200" s="558"/>
      <c r="Y200" s="558"/>
      <c r="Z200" s="558"/>
      <c r="AA200" s="558"/>
      <c r="AB200" s="558"/>
      <c r="AC200" s="558"/>
      <c r="AD200" s="558"/>
      <c r="AE200" s="558"/>
      <c r="AF200" s="558"/>
      <c r="AG200" s="558"/>
      <c r="AH200" s="558"/>
      <c r="AI200" s="558"/>
      <c r="AJ200" s="558"/>
      <c r="AK200" s="558"/>
      <c r="AL200" s="558"/>
      <c r="AM200" s="558"/>
      <c r="AN200" s="558"/>
      <c r="AO200" s="558"/>
      <c r="AP200" s="558"/>
      <c r="AQ200" s="558"/>
      <c r="AR200" s="558"/>
      <c r="AS200" s="558"/>
      <c r="AT200" s="558"/>
      <c r="AU200" s="558"/>
      <c r="AV200" s="558"/>
      <c r="AW200" s="558"/>
      <c r="AX200" s="558"/>
      <c r="AY200" s="558"/>
      <c r="AZ200" s="558"/>
      <c r="BA200" s="558"/>
      <c r="BB200" s="558"/>
      <c r="BC200" s="549" t="s">
        <v>79</v>
      </c>
      <c r="BD200" s="550"/>
      <c r="BE200" s="550"/>
      <c r="BF200" s="550"/>
      <c r="BG200" s="550"/>
      <c r="BH200" s="550"/>
      <c r="BI200" s="550"/>
      <c r="BJ200" s="550"/>
      <c r="BK200" s="550"/>
      <c r="BL200" s="550"/>
      <c r="BM200" s="550"/>
      <c r="BN200" s="550"/>
      <c r="BO200" s="550"/>
      <c r="BP200" s="550"/>
      <c r="BQ200" s="550"/>
      <c r="BR200" s="551"/>
      <c r="BS200" s="549" t="s">
        <v>80</v>
      </c>
      <c r="BT200" s="550"/>
      <c r="BU200" s="550"/>
      <c r="BV200" s="550"/>
      <c r="BW200" s="550"/>
      <c r="BX200" s="550"/>
      <c r="BY200" s="550"/>
      <c r="BZ200" s="550"/>
      <c r="CA200" s="550"/>
      <c r="CB200" s="550"/>
      <c r="CC200" s="550"/>
      <c r="CD200" s="550"/>
      <c r="CE200" s="550"/>
      <c r="CF200" s="550"/>
      <c r="CG200" s="550"/>
      <c r="CH200" s="551"/>
      <c r="CI200" s="549" t="s">
        <v>81</v>
      </c>
      <c r="CJ200" s="550"/>
      <c r="CK200" s="550"/>
      <c r="CL200" s="550"/>
      <c r="CM200" s="550"/>
      <c r="CN200" s="550"/>
      <c r="CO200" s="550"/>
      <c r="CP200" s="550"/>
      <c r="CQ200" s="550"/>
      <c r="CR200" s="550"/>
      <c r="CS200" s="550"/>
      <c r="CT200" s="550"/>
      <c r="CU200" s="550"/>
      <c r="CV200" s="550"/>
      <c r="CW200" s="550"/>
      <c r="CX200" s="550"/>
      <c r="CY200" s="550"/>
      <c r="CZ200" s="551"/>
    </row>
    <row r="201" spans="1:104" s="12" customFormat="1" ht="13.2" x14ac:dyDescent="0.3">
      <c r="A201" s="568">
        <v>1</v>
      </c>
      <c r="B201" s="568"/>
      <c r="C201" s="568"/>
      <c r="D201" s="568"/>
      <c r="E201" s="568"/>
      <c r="F201" s="568"/>
      <c r="G201" s="568"/>
      <c r="H201" s="568">
        <v>2</v>
      </c>
      <c r="I201" s="568"/>
      <c r="J201" s="568"/>
      <c r="K201" s="568"/>
      <c r="L201" s="568"/>
      <c r="M201" s="568"/>
      <c r="N201" s="568"/>
      <c r="O201" s="568"/>
      <c r="P201" s="568"/>
      <c r="Q201" s="568"/>
      <c r="R201" s="568"/>
      <c r="S201" s="568"/>
      <c r="T201" s="568"/>
      <c r="U201" s="568"/>
      <c r="V201" s="568"/>
      <c r="W201" s="568"/>
      <c r="X201" s="568"/>
      <c r="Y201" s="568"/>
      <c r="Z201" s="568"/>
      <c r="AA201" s="568"/>
      <c r="AB201" s="568"/>
      <c r="AC201" s="568"/>
      <c r="AD201" s="568"/>
      <c r="AE201" s="568"/>
      <c r="AF201" s="568"/>
      <c r="AG201" s="568"/>
      <c r="AH201" s="568"/>
      <c r="AI201" s="568"/>
      <c r="AJ201" s="568"/>
      <c r="AK201" s="568"/>
      <c r="AL201" s="568"/>
      <c r="AM201" s="568"/>
      <c r="AN201" s="568"/>
      <c r="AO201" s="568"/>
      <c r="AP201" s="568"/>
      <c r="AQ201" s="568"/>
      <c r="AR201" s="568"/>
      <c r="AS201" s="568"/>
      <c r="AT201" s="568"/>
      <c r="AU201" s="568"/>
      <c r="AV201" s="568"/>
      <c r="AW201" s="568"/>
      <c r="AX201" s="568"/>
      <c r="AY201" s="568"/>
      <c r="AZ201" s="568"/>
      <c r="BA201" s="568"/>
      <c r="BB201" s="568"/>
      <c r="BC201" s="568">
        <v>3</v>
      </c>
      <c r="BD201" s="568"/>
      <c r="BE201" s="568"/>
      <c r="BF201" s="568"/>
      <c r="BG201" s="568"/>
      <c r="BH201" s="568"/>
      <c r="BI201" s="568"/>
      <c r="BJ201" s="568"/>
      <c r="BK201" s="568"/>
      <c r="BL201" s="568"/>
      <c r="BM201" s="568"/>
      <c r="BN201" s="568"/>
      <c r="BO201" s="568"/>
      <c r="BP201" s="568"/>
      <c r="BQ201" s="568"/>
      <c r="BR201" s="568"/>
      <c r="BS201" s="568">
        <v>4</v>
      </c>
      <c r="BT201" s="568"/>
      <c r="BU201" s="568"/>
      <c r="BV201" s="568"/>
      <c r="BW201" s="568"/>
      <c r="BX201" s="568"/>
      <c r="BY201" s="568"/>
      <c r="BZ201" s="568"/>
      <c r="CA201" s="568"/>
      <c r="CB201" s="568"/>
      <c r="CC201" s="568"/>
      <c r="CD201" s="568"/>
      <c r="CE201" s="568"/>
      <c r="CF201" s="568"/>
      <c r="CG201" s="568"/>
      <c r="CH201" s="568"/>
      <c r="CI201" s="568">
        <v>5</v>
      </c>
      <c r="CJ201" s="568"/>
      <c r="CK201" s="568"/>
      <c r="CL201" s="568"/>
      <c r="CM201" s="568"/>
      <c r="CN201" s="568"/>
      <c r="CO201" s="568"/>
      <c r="CP201" s="568"/>
      <c r="CQ201" s="568"/>
      <c r="CR201" s="568"/>
      <c r="CS201" s="568"/>
      <c r="CT201" s="568"/>
      <c r="CU201" s="568"/>
      <c r="CV201" s="568"/>
      <c r="CW201" s="568"/>
      <c r="CX201" s="568"/>
      <c r="CY201" s="568"/>
      <c r="CZ201" s="568"/>
    </row>
    <row r="202" spans="1:104" s="13" customFormat="1" ht="15" customHeight="1" x14ac:dyDescent="0.3">
      <c r="A202" s="578" t="s">
        <v>635</v>
      </c>
      <c r="B202" s="579"/>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79"/>
      <c r="AL202" s="579"/>
      <c r="AM202" s="579"/>
      <c r="AN202" s="579"/>
      <c r="AO202" s="579"/>
      <c r="AP202" s="579"/>
      <c r="AQ202" s="579"/>
      <c r="AR202" s="579"/>
      <c r="AS202" s="579"/>
      <c r="AT202" s="579"/>
      <c r="AU202" s="579"/>
      <c r="AV202" s="579"/>
      <c r="AW202" s="579"/>
      <c r="AX202" s="579"/>
      <c r="AY202" s="579"/>
      <c r="AZ202" s="579"/>
      <c r="BA202" s="579"/>
      <c r="BB202" s="579"/>
      <c r="BC202" s="579"/>
      <c r="BD202" s="579"/>
      <c r="BE202" s="579"/>
      <c r="BF202" s="579"/>
      <c r="BG202" s="579"/>
      <c r="BH202" s="579"/>
      <c r="BI202" s="579"/>
      <c r="BJ202" s="579"/>
      <c r="BK202" s="579"/>
      <c r="BL202" s="579"/>
      <c r="BM202" s="579"/>
      <c r="BN202" s="579"/>
      <c r="BO202" s="579"/>
      <c r="BP202" s="579"/>
      <c r="BQ202" s="579"/>
      <c r="BR202" s="579"/>
      <c r="BS202" s="579"/>
      <c r="BT202" s="579"/>
      <c r="BU202" s="579"/>
      <c r="BV202" s="579"/>
      <c r="BW202" s="579"/>
      <c r="BX202" s="579"/>
      <c r="BY202" s="579"/>
      <c r="BZ202" s="579"/>
      <c r="CA202" s="579"/>
      <c r="CB202" s="579"/>
      <c r="CC202" s="579"/>
      <c r="CD202" s="579"/>
      <c r="CE202" s="579"/>
      <c r="CF202" s="579"/>
      <c r="CG202" s="579"/>
      <c r="CH202" s="579"/>
      <c r="CI202" s="579"/>
      <c r="CJ202" s="579"/>
      <c r="CK202" s="579"/>
      <c r="CL202" s="579"/>
      <c r="CM202" s="579"/>
      <c r="CN202" s="579"/>
      <c r="CO202" s="579"/>
      <c r="CP202" s="579"/>
      <c r="CQ202" s="579"/>
      <c r="CR202" s="579"/>
      <c r="CS202" s="579"/>
      <c r="CT202" s="579"/>
      <c r="CU202" s="579"/>
      <c r="CV202" s="579"/>
      <c r="CW202" s="579"/>
      <c r="CX202" s="579"/>
      <c r="CY202" s="579"/>
      <c r="CZ202" s="579"/>
    </row>
    <row r="203" spans="1:104" s="13" customFormat="1" ht="15" customHeight="1" x14ac:dyDescent="0.3">
      <c r="A203" s="539" t="s">
        <v>63</v>
      </c>
      <c r="B203" s="540"/>
      <c r="C203" s="540"/>
      <c r="D203" s="540"/>
      <c r="E203" s="540"/>
      <c r="F203" s="540"/>
      <c r="G203" s="541"/>
      <c r="H203" s="580" t="s">
        <v>474</v>
      </c>
      <c r="I203" s="581"/>
      <c r="J203" s="581"/>
      <c r="K203" s="581"/>
      <c r="L203" s="581"/>
      <c r="M203" s="581"/>
      <c r="N203" s="581"/>
      <c r="O203" s="581"/>
      <c r="P203" s="581"/>
      <c r="Q203" s="581"/>
      <c r="R203" s="581"/>
      <c r="S203" s="581"/>
      <c r="T203" s="581"/>
      <c r="U203" s="581"/>
      <c r="V203" s="581"/>
      <c r="W203" s="581"/>
      <c r="X203" s="581"/>
      <c r="Y203" s="581"/>
      <c r="Z203" s="581"/>
      <c r="AA203" s="581"/>
      <c r="AB203" s="581"/>
      <c r="AC203" s="581"/>
      <c r="AD203" s="581"/>
      <c r="AE203" s="581"/>
      <c r="AF203" s="581"/>
      <c r="AG203" s="581"/>
      <c r="AH203" s="581"/>
      <c r="AI203" s="581"/>
      <c r="AJ203" s="581"/>
      <c r="AK203" s="581"/>
      <c r="AL203" s="581"/>
      <c r="AM203" s="581"/>
      <c r="AN203" s="581"/>
      <c r="AO203" s="581"/>
      <c r="AP203" s="581"/>
      <c r="AQ203" s="581"/>
      <c r="AR203" s="581"/>
      <c r="AS203" s="581"/>
      <c r="AT203" s="581"/>
      <c r="AU203" s="581"/>
      <c r="AV203" s="581"/>
      <c r="AW203" s="581"/>
      <c r="AX203" s="581"/>
      <c r="AY203" s="581"/>
      <c r="AZ203" s="581"/>
      <c r="BA203" s="581"/>
      <c r="BB203" s="582"/>
      <c r="BC203" s="530"/>
      <c r="BD203" s="531"/>
      <c r="BE203" s="531"/>
      <c r="BF203" s="531"/>
      <c r="BG203" s="531"/>
      <c r="BH203" s="531"/>
      <c r="BI203" s="531"/>
      <c r="BJ203" s="531"/>
      <c r="BK203" s="531"/>
      <c r="BL203" s="531"/>
      <c r="BM203" s="531"/>
      <c r="BN203" s="531"/>
      <c r="BO203" s="531"/>
      <c r="BP203" s="531"/>
      <c r="BQ203" s="531"/>
      <c r="BR203" s="532"/>
      <c r="BS203" s="530"/>
      <c r="BT203" s="531"/>
      <c r="BU203" s="531"/>
      <c r="BV203" s="531"/>
      <c r="BW203" s="531"/>
      <c r="BX203" s="531"/>
      <c r="BY203" s="531"/>
      <c r="BZ203" s="531"/>
      <c r="CA203" s="531"/>
      <c r="CB203" s="531"/>
      <c r="CC203" s="531"/>
      <c r="CD203" s="531"/>
      <c r="CE203" s="531"/>
      <c r="CF203" s="531"/>
      <c r="CG203" s="531"/>
      <c r="CH203" s="532"/>
      <c r="CI203" s="583">
        <v>15000</v>
      </c>
      <c r="CJ203" s="584"/>
      <c r="CK203" s="584"/>
      <c r="CL203" s="584"/>
      <c r="CM203" s="584"/>
      <c r="CN203" s="584"/>
      <c r="CO203" s="584"/>
      <c r="CP203" s="584"/>
      <c r="CQ203" s="584"/>
      <c r="CR203" s="584"/>
      <c r="CS203" s="584"/>
      <c r="CT203" s="584"/>
      <c r="CU203" s="584"/>
      <c r="CV203" s="584"/>
      <c r="CW203" s="584"/>
      <c r="CX203" s="584"/>
      <c r="CY203" s="584"/>
      <c r="CZ203" s="585"/>
    </row>
    <row r="204" spans="1:104" s="13" customFormat="1" ht="15" customHeight="1" x14ac:dyDescent="0.3">
      <c r="A204" s="562" t="s">
        <v>260</v>
      </c>
      <c r="B204" s="563"/>
      <c r="C204" s="563"/>
      <c r="D204" s="563"/>
      <c r="E204" s="563"/>
      <c r="F204" s="563"/>
      <c r="G204" s="563"/>
      <c r="H204" s="563"/>
      <c r="I204" s="563"/>
      <c r="J204" s="563"/>
      <c r="K204" s="563"/>
      <c r="L204" s="563"/>
      <c r="M204" s="563"/>
      <c r="N204" s="563"/>
      <c r="O204" s="563"/>
      <c r="P204" s="563"/>
      <c r="Q204" s="563"/>
      <c r="R204" s="563"/>
      <c r="S204" s="563"/>
      <c r="T204" s="563"/>
      <c r="U204" s="563"/>
      <c r="V204" s="563"/>
      <c r="W204" s="563"/>
      <c r="X204" s="563"/>
      <c r="Y204" s="563"/>
      <c r="Z204" s="563"/>
      <c r="AA204" s="563"/>
      <c r="AB204" s="563"/>
      <c r="AC204" s="563"/>
      <c r="AD204" s="563"/>
      <c r="AE204" s="563"/>
      <c r="AF204" s="563"/>
      <c r="AG204" s="563"/>
      <c r="AH204" s="563"/>
      <c r="AI204" s="563"/>
      <c r="AJ204" s="563"/>
      <c r="AK204" s="563"/>
      <c r="AL204" s="563"/>
      <c r="AM204" s="563"/>
      <c r="AN204" s="563"/>
      <c r="AO204" s="563"/>
      <c r="AP204" s="563"/>
      <c r="AQ204" s="563"/>
      <c r="AR204" s="563"/>
      <c r="AS204" s="563"/>
      <c r="AT204" s="563"/>
      <c r="AU204" s="563"/>
      <c r="AV204" s="563"/>
      <c r="AW204" s="563"/>
      <c r="AX204" s="563"/>
      <c r="AY204" s="563"/>
      <c r="AZ204" s="563"/>
      <c r="BA204" s="563"/>
      <c r="BB204" s="564"/>
      <c r="BC204" s="533" t="s">
        <v>4</v>
      </c>
      <c r="BD204" s="533"/>
      <c r="BE204" s="533"/>
      <c r="BF204" s="533"/>
      <c r="BG204" s="533"/>
      <c r="BH204" s="533"/>
      <c r="BI204" s="533"/>
      <c r="BJ204" s="533"/>
      <c r="BK204" s="533"/>
      <c r="BL204" s="533"/>
      <c r="BM204" s="533"/>
      <c r="BN204" s="533"/>
      <c r="BO204" s="533"/>
      <c r="BP204" s="533"/>
      <c r="BQ204" s="533"/>
      <c r="BR204" s="533"/>
      <c r="BS204" s="533" t="s">
        <v>4</v>
      </c>
      <c r="BT204" s="533"/>
      <c r="BU204" s="533"/>
      <c r="BV204" s="533"/>
      <c r="BW204" s="533"/>
      <c r="BX204" s="533"/>
      <c r="BY204" s="533"/>
      <c r="BZ204" s="533"/>
      <c r="CA204" s="533"/>
      <c r="CB204" s="533"/>
      <c r="CC204" s="533"/>
      <c r="CD204" s="533"/>
      <c r="CE204" s="533"/>
      <c r="CF204" s="533"/>
      <c r="CG204" s="533"/>
      <c r="CH204" s="533"/>
      <c r="CI204" s="586">
        <f>CI203</f>
        <v>15000</v>
      </c>
      <c r="CJ204" s="587"/>
      <c r="CK204" s="587"/>
      <c r="CL204" s="587"/>
      <c r="CM204" s="587"/>
      <c r="CN204" s="587"/>
      <c r="CO204" s="587"/>
      <c r="CP204" s="587"/>
      <c r="CQ204" s="587"/>
      <c r="CR204" s="587"/>
      <c r="CS204" s="587"/>
      <c r="CT204" s="587"/>
      <c r="CU204" s="587"/>
      <c r="CV204" s="587"/>
      <c r="CW204" s="587"/>
      <c r="CX204" s="587"/>
      <c r="CY204" s="587"/>
      <c r="CZ204" s="588"/>
    </row>
    <row r="205" spans="1:104" s="13" customFormat="1" ht="15" customHeight="1" x14ac:dyDescent="0.3">
      <c r="A205" s="578" t="s">
        <v>636</v>
      </c>
      <c r="B205" s="579"/>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79"/>
      <c r="AL205" s="579"/>
      <c r="AM205" s="579"/>
      <c r="AN205" s="579"/>
      <c r="AO205" s="579"/>
      <c r="AP205" s="579"/>
      <c r="AQ205" s="579"/>
      <c r="AR205" s="579"/>
      <c r="AS205" s="579"/>
      <c r="AT205" s="579"/>
      <c r="AU205" s="579"/>
      <c r="AV205" s="579"/>
      <c r="AW205" s="579"/>
      <c r="AX205" s="579"/>
      <c r="AY205" s="579"/>
      <c r="AZ205" s="579"/>
      <c r="BA205" s="579"/>
      <c r="BB205" s="579"/>
      <c r="BC205" s="579"/>
      <c r="BD205" s="579"/>
      <c r="BE205" s="579"/>
      <c r="BF205" s="579"/>
      <c r="BG205" s="579"/>
      <c r="BH205" s="579"/>
      <c r="BI205" s="579"/>
      <c r="BJ205" s="579"/>
      <c r="BK205" s="579"/>
      <c r="BL205" s="579"/>
      <c r="BM205" s="579"/>
      <c r="BN205" s="579"/>
      <c r="BO205" s="579"/>
      <c r="BP205" s="579"/>
      <c r="BQ205" s="579"/>
      <c r="BR205" s="579"/>
      <c r="BS205" s="579"/>
      <c r="BT205" s="579"/>
      <c r="BU205" s="579"/>
      <c r="BV205" s="579"/>
      <c r="BW205" s="579"/>
      <c r="BX205" s="579"/>
      <c r="BY205" s="579"/>
      <c r="BZ205" s="579"/>
      <c r="CA205" s="579"/>
      <c r="CB205" s="579"/>
      <c r="CC205" s="579"/>
      <c r="CD205" s="579"/>
      <c r="CE205" s="579"/>
      <c r="CF205" s="579"/>
      <c r="CG205" s="579"/>
      <c r="CH205" s="579"/>
      <c r="CI205" s="579"/>
      <c r="CJ205" s="579"/>
      <c r="CK205" s="579"/>
      <c r="CL205" s="579"/>
      <c r="CM205" s="579"/>
      <c r="CN205" s="579"/>
      <c r="CO205" s="579"/>
      <c r="CP205" s="579"/>
      <c r="CQ205" s="579"/>
      <c r="CR205" s="579"/>
      <c r="CS205" s="579"/>
      <c r="CT205" s="579"/>
      <c r="CU205" s="579"/>
      <c r="CV205" s="579"/>
      <c r="CW205" s="579"/>
      <c r="CX205" s="579"/>
      <c r="CY205" s="579"/>
      <c r="CZ205" s="579"/>
    </row>
    <row r="206" spans="1:104" s="13" customFormat="1" ht="15" customHeight="1" x14ac:dyDescent="0.3">
      <c r="A206" s="539" t="s">
        <v>63</v>
      </c>
      <c r="B206" s="540"/>
      <c r="C206" s="540"/>
      <c r="D206" s="540"/>
      <c r="E206" s="540"/>
      <c r="F206" s="540"/>
      <c r="G206" s="541"/>
      <c r="H206" s="580" t="s">
        <v>482</v>
      </c>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1"/>
      <c r="AK206" s="581"/>
      <c r="AL206" s="581"/>
      <c r="AM206" s="581"/>
      <c r="AN206" s="581"/>
      <c r="AO206" s="581"/>
      <c r="AP206" s="581"/>
      <c r="AQ206" s="581"/>
      <c r="AR206" s="581"/>
      <c r="AS206" s="581"/>
      <c r="AT206" s="581"/>
      <c r="AU206" s="581"/>
      <c r="AV206" s="581"/>
      <c r="AW206" s="581"/>
      <c r="AX206" s="581"/>
      <c r="AY206" s="581"/>
      <c r="AZ206" s="581"/>
      <c r="BA206" s="581"/>
      <c r="BB206" s="582"/>
      <c r="BC206" s="530">
        <v>4</v>
      </c>
      <c r="BD206" s="531"/>
      <c r="BE206" s="531"/>
      <c r="BF206" s="531"/>
      <c r="BG206" s="531"/>
      <c r="BH206" s="531"/>
      <c r="BI206" s="531"/>
      <c r="BJ206" s="531"/>
      <c r="BK206" s="531"/>
      <c r="BL206" s="531"/>
      <c r="BM206" s="531"/>
      <c r="BN206" s="531"/>
      <c r="BO206" s="531"/>
      <c r="BP206" s="531"/>
      <c r="BQ206" s="531"/>
      <c r="BR206" s="532"/>
      <c r="BS206" s="530">
        <v>5000</v>
      </c>
      <c r="BT206" s="531"/>
      <c r="BU206" s="531"/>
      <c r="BV206" s="531"/>
      <c r="BW206" s="531"/>
      <c r="BX206" s="531"/>
      <c r="BY206" s="531"/>
      <c r="BZ206" s="531"/>
      <c r="CA206" s="531"/>
      <c r="CB206" s="531"/>
      <c r="CC206" s="531"/>
      <c r="CD206" s="531"/>
      <c r="CE206" s="531"/>
      <c r="CF206" s="531"/>
      <c r="CG206" s="531"/>
      <c r="CH206" s="532"/>
      <c r="CI206" s="583">
        <v>30000</v>
      </c>
      <c r="CJ206" s="584"/>
      <c r="CK206" s="584"/>
      <c r="CL206" s="584"/>
      <c r="CM206" s="584"/>
      <c r="CN206" s="584"/>
      <c r="CO206" s="584"/>
      <c r="CP206" s="584"/>
      <c r="CQ206" s="584"/>
      <c r="CR206" s="584"/>
      <c r="CS206" s="584"/>
      <c r="CT206" s="584"/>
      <c r="CU206" s="584"/>
      <c r="CV206" s="584"/>
      <c r="CW206" s="584"/>
      <c r="CX206" s="584"/>
      <c r="CY206" s="584"/>
      <c r="CZ206" s="585"/>
    </row>
    <row r="207" spans="1:104" s="13" customFormat="1" ht="15" customHeight="1" x14ac:dyDescent="0.3">
      <c r="A207" s="562" t="s">
        <v>260</v>
      </c>
      <c r="B207" s="563"/>
      <c r="C207" s="563"/>
      <c r="D207" s="563"/>
      <c r="E207" s="563"/>
      <c r="F207" s="563"/>
      <c r="G207" s="563"/>
      <c r="H207" s="563"/>
      <c r="I207" s="563"/>
      <c r="J207" s="563"/>
      <c r="K207" s="563"/>
      <c r="L207" s="563"/>
      <c r="M207" s="563"/>
      <c r="N207" s="563"/>
      <c r="O207" s="563"/>
      <c r="P207" s="563"/>
      <c r="Q207" s="563"/>
      <c r="R207" s="563"/>
      <c r="S207" s="563"/>
      <c r="T207" s="563"/>
      <c r="U207" s="563"/>
      <c r="V207" s="563"/>
      <c r="W207" s="563"/>
      <c r="X207" s="563"/>
      <c r="Y207" s="563"/>
      <c r="Z207" s="563"/>
      <c r="AA207" s="563"/>
      <c r="AB207" s="563"/>
      <c r="AC207" s="563"/>
      <c r="AD207" s="563"/>
      <c r="AE207" s="563"/>
      <c r="AF207" s="563"/>
      <c r="AG207" s="563"/>
      <c r="AH207" s="563"/>
      <c r="AI207" s="563"/>
      <c r="AJ207" s="563"/>
      <c r="AK207" s="563"/>
      <c r="AL207" s="563"/>
      <c r="AM207" s="563"/>
      <c r="AN207" s="563"/>
      <c r="AO207" s="563"/>
      <c r="AP207" s="563"/>
      <c r="AQ207" s="563"/>
      <c r="AR207" s="563"/>
      <c r="AS207" s="563"/>
      <c r="AT207" s="563"/>
      <c r="AU207" s="563"/>
      <c r="AV207" s="563"/>
      <c r="AW207" s="563"/>
      <c r="AX207" s="563"/>
      <c r="AY207" s="563"/>
      <c r="AZ207" s="563"/>
      <c r="BA207" s="563"/>
      <c r="BB207" s="564"/>
      <c r="BC207" s="533" t="s">
        <v>4</v>
      </c>
      <c r="BD207" s="533"/>
      <c r="BE207" s="533"/>
      <c r="BF207" s="533"/>
      <c r="BG207" s="533"/>
      <c r="BH207" s="533"/>
      <c r="BI207" s="533"/>
      <c r="BJ207" s="533"/>
      <c r="BK207" s="533"/>
      <c r="BL207" s="533"/>
      <c r="BM207" s="533"/>
      <c r="BN207" s="533"/>
      <c r="BO207" s="533"/>
      <c r="BP207" s="533"/>
      <c r="BQ207" s="533"/>
      <c r="BR207" s="533"/>
      <c r="BS207" s="533" t="s">
        <v>4</v>
      </c>
      <c r="BT207" s="533"/>
      <c r="BU207" s="533"/>
      <c r="BV207" s="533"/>
      <c r="BW207" s="533"/>
      <c r="BX207" s="533"/>
      <c r="BY207" s="533"/>
      <c r="BZ207" s="533"/>
      <c r="CA207" s="533"/>
      <c r="CB207" s="533"/>
      <c r="CC207" s="533"/>
      <c r="CD207" s="533"/>
      <c r="CE207" s="533"/>
      <c r="CF207" s="533"/>
      <c r="CG207" s="533"/>
      <c r="CH207" s="533"/>
      <c r="CI207" s="586">
        <f>CI206</f>
        <v>30000</v>
      </c>
      <c r="CJ207" s="587"/>
      <c r="CK207" s="587"/>
      <c r="CL207" s="587"/>
      <c r="CM207" s="587"/>
      <c r="CN207" s="587"/>
      <c r="CO207" s="587"/>
      <c r="CP207" s="587"/>
      <c r="CQ207" s="587"/>
      <c r="CR207" s="587"/>
      <c r="CS207" s="587"/>
      <c r="CT207" s="587"/>
      <c r="CU207" s="587"/>
      <c r="CV207" s="587"/>
      <c r="CW207" s="587"/>
      <c r="CX207" s="587"/>
      <c r="CY207" s="587"/>
      <c r="CZ207" s="588"/>
    </row>
    <row r="208" spans="1:104" s="13" customFormat="1" ht="15" customHeight="1" x14ac:dyDescent="0.3">
      <c r="A208" s="578" t="s">
        <v>634</v>
      </c>
      <c r="B208" s="579"/>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79"/>
      <c r="AL208" s="579"/>
      <c r="AM208" s="579"/>
      <c r="AN208" s="579"/>
      <c r="AO208" s="579"/>
      <c r="AP208" s="579"/>
      <c r="AQ208" s="579"/>
      <c r="AR208" s="579"/>
      <c r="AS208" s="579"/>
      <c r="AT208" s="579"/>
      <c r="AU208" s="579"/>
      <c r="AV208" s="579"/>
      <c r="AW208" s="579"/>
      <c r="AX208" s="579"/>
      <c r="AY208" s="579"/>
      <c r="AZ208" s="579"/>
      <c r="BA208" s="579"/>
      <c r="BB208" s="579"/>
      <c r="BC208" s="579"/>
      <c r="BD208" s="579"/>
      <c r="BE208" s="579"/>
      <c r="BF208" s="579"/>
      <c r="BG208" s="579"/>
      <c r="BH208" s="579"/>
      <c r="BI208" s="579"/>
      <c r="BJ208" s="579"/>
      <c r="BK208" s="579"/>
      <c r="BL208" s="579"/>
      <c r="BM208" s="579"/>
      <c r="BN208" s="579"/>
      <c r="BO208" s="579"/>
      <c r="BP208" s="579"/>
      <c r="BQ208" s="579"/>
      <c r="BR208" s="579"/>
      <c r="BS208" s="579"/>
      <c r="BT208" s="579"/>
      <c r="BU208" s="579"/>
      <c r="BV208" s="579"/>
      <c r="BW208" s="579"/>
      <c r="BX208" s="579"/>
      <c r="BY208" s="579"/>
      <c r="BZ208" s="579"/>
      <c r="CA208" s="579"/>
      <c r="CB208" s="579"/>
      <c r="CC208" s="579"/>
      <c r="CD208" s="579"/>
      <c r="CE208" s="579"/>
      <c r="CF208" s="579"/>
      <c r="CG208" s="579"/>
      <c r="CH208" s="579"/>
      <c r="CI208" s="579"/>
      <c r="CJ208" s="579"/>
      <c r="CK208" s="579"/>
      <c r="CL208" s="579"/>
      <c r="CM208" s="579"/>
      <c r="CN208" s="579"/>
      <c r="CO208" s="579"/>
      <c r="CP208" s="579"/>
      <c r="CQ208" s="579"/>
      <c r="CR208" s="579"/>
      <c r="CS208" s="579"/>
      <c r="CT208" s="579"/>
      <c r="CU208" s="579"/>
      <c r="CV208" s="579"/>
      <c r="CW208" s="579"/>
      <c r="CX208" s="579"/>
      <c r="CY208" s="579"/>
      <c r="CZ208" s="579"/>
    </row>
    <row r="209" spans="1:104" s="13" customFormat="1" ht="15" customHeight="1" x14ac:dyDescent="0.3">
      <c r="A209" s="539" t="s">
        <v>63</v>
      </c>
      <c r="B209" s="540"/>
      <c r="C209" s="540"/>
      <c r="D209" s="540"/>
      <c r="E209" s="540"/>
      <c r="F209" s="540"/>
      <c r="G209" s="541"/>
      <c r="H209" s="580" t="s">
        <v>661</v>
      </c>
      <c r="I209" s="581"/>
      <c r="J209" s="581"/>
      <c r="K209" s="581"/>
      <c r="L209" s="581"/>
      <c r="M209" s="581"/>
      <c r="N209" s="581"/>
      <c r="O209" s="581"/>
      <c r="P209" s="581"/>
      <c r="Q209" s="581"/>
      <c r="R209" s="581"/>
      <c r="S209" s="581"/>
      <c r="T209" s="581"/>
      <c r="U209" s="581"/>
      <c r="V209" s="581"/>
      <c r="W209" s="581"/>
      <c r="X209" s="581"/>
      <c r="Y209" s="581"/>
      <c r="Z209" s="581"/>
      <c r="AA209" s="581"/>
      <c r="AB209" s="581"/>
      <c r="AC209" s="581"/>
      <c r="AD209" s="581"/>
      <c r="AE209" s="581"/>
      <c r="AF209" s="581"/>
      <c r="AG209" s="581"/>
      <c r="AH209" s="581"/>
      <c r="AI209" s="581"/>
      <c r="AJ209" s="581"/>
      <c r="AK209" s="581"/>
      <c r="AL209" s="581"/>
      <c r="AM209" s="581"/>
      <c r="AN209" s="581"/>
      <c r="AO209" s="581"/>
      <c r="AP209" s="581"/>
      <c r="AQ209" s="581"/>
      <c r="AR209" s="581"/>
      <c r="AS209" s="581"/>
      <c r="AT209" s="581"/>
      <c r="AU209" s="581"/>
      <c r="AV209" s="581"/>
      <c r="AW209" s="581"/>
      <c r="AX209" s="581"/>
      <c r="AY209" s="581"/>
      <c r="AZ209" s="581"/>
      <c r="BA209" s="581"/>
      <c r="BB209" s="582"/>
      <c r="BC209" s="530">
        <v>1</v>
      </c>
      <c r="BD209" s="531"/>
      <c r="BE209" s="531"/>
      <c r="BF209" s="531"/>
      <c r="BG209" s="531"/>
      <c r="BH209" s="531"/>
      <c r="BI209" s="531"/>
      <c r="BJ209" s="531"/>
      <c r="BK209" s="531"/>
      <c r="BL209" s="531"/>
      <c r="BM209" s="531"/>
      <c r="BN209" s="531"/>
      <c r="BO209" s="531"/>
      <c r="BP209" s="531"/>
      <c r="BQ209" s="531"/>
      <c r="BR209" s="532"/>
      <c r="BS209" s="530">
        <v>22500</v>
      </c>
      <c r="BT209" s="531"/>
      <c r="BU209" s="531"/>
      <c r="BV209" s="531"/>
      <c r="BW209" s="531"/>
      <c r="BX209" s="531"/>
      <c r="BY209" s="531"/>
      <c r="BZ209" s="531"/>
      <c r="CA209" s="531"/>
      <c r="CB209" s="531"/>
      <c r="CC209" s="531"/>
      <c r="CD209" s="531"/>
      <c r="CE209" s="531"/>
      <c r="CF209" s="531"/>
      <c r="CG209" s="531"/>
      <c r="CH209" s="532"/>
      <c r="CI209" s="583">
        <v>400000</v>
      </c>
      <c r="CJ209" s="584"/>
      <c r="CK209" s="584"/>
      <c r="CL209" s="584"/>
      <c r="CM209" s="584"/>
      <c r="CN209" s="584"/>
      <c r="CO209" s="584"/>
      <c r="CP209" s="584"/>
      <c r="CQ209" s="584"/>
      <c r="CR209" s="584"/>
      <c r="CS209" s="584"/>
      <c r="CT209" s="584"/>
      <c r="CU209" s="584"/>
      <c r="CV209" s="584"/>
      <c r="CW209" s="584"/>
      <c r="CX209" s="584"/>
      <c r="CY209" s="584"/>
      <c r="CZ209" s="585"/>
    </row>
    <row r="210" spans="1:104" s="13" customFormat="1" ht="15" customHeight="1" x14ac:dyDescent="0.3">
      <c r="A210" s="562" t="s">
        <v>260</v>
      </c>
      <c r="B210" s="563"/>
      <c r="C210" s="563"/>
      <c r="D210" s="563"/>
      <c r="E210" s="563"/>
      <c r="F210" s="563"/>
      <c r="G210" s="563"/>
      <c r="H210" s="563"/>
      <c r="I210" s="563"/>
      <c r="J210" s="563"/>
      <c r="K210" s="563"/>
      <c r="L210" s="563"/>
      <c r="M210" s="563"/>
      <c r="N210" s="563"/>
      <c r="O210" s="563"/>
      <c r="P210" s="563"/>
      <c r="Q210" s="563"/>
      <c r="R210" s="563"/>
      <c r="S210" s="563"/>
      <c r="T210" s="563"/>
      <c r="U210" s="563"/>
      <c r="V210" s="563"/>
      <c r="W210" s="563"/>
      <c r="X210" s="563"/>
      <c r="Y210" s="563"/>
      <c r="Z210" s="563"/>
      <c r="AA210" s="563"/>
      <c r="AB210" s="563"/>
      <c r="AC210" s="563"/>
      <c r="AD210" s="563"/>
      <c r="AE210" s="563"/>
      <c r="AF210" s="563"/>
      <c r="AG210" s="563"/>
      <c r="AH210" s="563"/>
      <c r="AI210" s="563"/>
      <c r="AJ210" s="563"/>
      <c r="AK210" s="563"/>
      <c r="AL210" s="563"/>
      <c r="AM210" s="563"/>
      <c r="AN210" s="563"/>
      <c r="AO210" s="563"/>
      <c r="AP210" s="563"/>
      <c r="AQ210" s="563"/>
      <c r="AR210" s="563"/>
      <c r="AS210" s="563"/>
      <c r="AT210" s="563"/>
      <c r="AU210" s="563"/>
      <c r="AV210" s="563"/>
      <c r="AW210" s="563"/>
      <c r="AX210" s="563"/>
      <c r="AY210" s="563"/>
      <c r="AZ210" s="563"/>
      <c r="BA210" s="563"/>
      <c r="BB210" s="564"/>
      <c r="BC210" s="533" t="s">
        <v>4</v>
      </c>
      <c r="BD210" s="533"/>
      <c r="BE210" s="533"/>
      <c r="BF210" s="533"/>
      <c r="BG210" s="533"/>
      <c r="BH210" s="533"/>
      <c r="BI210" s="533"/>
      <c r="BJ210" s="533"/>
      <c r="BK210" s="533"/>
      <c r="BL210" s="533"/>
      <c r="BM210" s="533"/>
      <c r="BN210" s="533"/>
      <c r="BO210" s="533"/>
      <c r="BP210" s="533"/>
      <c r="BQ210" s="533"/>
      <c r="BR210" s="533"/>
      <c r="BS210" s="533" t="s">
        <v>4</v>
      </c>
      <c r="BT210" s="533"/>
      <c r="BU210" s="533"/>
      <c r="BV210" s="533"/>
      <c r="BW210" s="533"/>
      <c r="BX210" s="533"/>
      <c r="BY210" s="533"/>
      <c r="BZ210" s="533"/>
      <c r="CA210" s="533"/>
      <c r="CB210" s="533"/>
      <c r="CC210" s="533"/>
      <c r="CD210" s="533"/>
      <c r="CE210" s="533"/>
      <c r="CF210" s="533"/>
      <c r="CG210" s="533"/>
      <c r="CH210" s="533"/>
      <c r="CI210" s="586">
        <f>SUM(CI209)</f>
        <v>400000</v>
      </c>
      <c r="CJ210" s="587"/>
      <c r="CK210" s="587"/>
      <c r="CL210" s="587"/>
      <c r="CM210" s="587"/>
      <c r="CN210" s="587"/>
      <c r="CO210" s="587"/>
      <c r="CP210" s="587"/>
      <c r="CQ210" s="587"/>
      <c r="CR210" s="587"/>
      <c r="CS210" s="587"/>
      <c r="CT210" s="587"/>
      <c r="CU210" s="587"/>
      <c r="CV210" s="587"/>
      <c r="CW210" s="587"/>
      <c r="CX210" s="587"/>
      <c r="CY210" s="587"/>
      <c r="CZ210" s="588"/>
    </row>
    <row r="211" spans="1:104" s="13" customFormat="1" ht="15" customHeight="1" x14ac:dyDescent="0.3">
      <c r="A211" s="542" t="s">
        <v>52</v>
      </c>
      <c r="B211" s="543"/>
      <c r="C211" s="543"/>
      <c r="D211" s="543"/>
      <c r="E211" s="543"/>
      <c r="F211" s="543"/>
      <c r="G211" s="543"/>
      <c r="H211" s="543"/>
      <c r="I211" s="543"/>
      <c r="J211" s="543"/>
      <c r="K211" s="543"/>
      <c r="L211" s="543"/>
      <c r="M211" s="543"/>
      <c r="N211" s="543"/>
      <c r="O211" s="543"/>
      <c r="P211" s="543"/>
      <c r="Q211" s="543"/>
      <c r="R211" s="543"/>
      <c r="S211" s="543"/>
      <c r="T211" s="543"/>
      <c r="U211" s="543"/>
      <c r="V211" s="543"/>
      <c r="W211" s="543"/>
      <c r="X211" s="543"/>
      <c r="Y211" s="543"/>
      <c r="Z211" s="543"/>
      <c r="AA211" s="543"/>
      <c r="AB211" s="543"/>
      <c r="AC211" s="543"/>
      <c r="AD211" s="543"/>
      <c r="AE211" s="543"/>
      <c r="AF211" s="543"/>
      <c r="AG211" s="543"/>
      <c r="AH211" s="543"/>
      <c r="AI211" s="543"/>
      <c r="AJ211" s="543"/>
      <c r="AK211" s="543"/>
      <c r="AL211" s="543"/>
      <c r="AM211" s="543"/>
      <c r="AN211" s="543"/>
      <c r="AO211" s="543"/>
      <c r="AP211" s="543"/>
      <c r="AQ211" s="543"/>
      <c r="AR211" s="543"/>
      <c r="AS211" s="543"/>
      <c r="AT211" s="543"/>
      <c r="AU211" s="543"/>
      <c r="AV211" s="543"/>
      <c r="AW211" s="543"/>
      <c r="AX211" s="543"/>
      <c r="AY211" s="543"/>
      <c r="AZ211" s="543"/>
      <c r="BA211" s="543"/>
      <c r="BB211" s="544"/>
      <c r="BC211" s="530" t="s">
        <v>4</v>
      </c>
      <c r="BD211" s="531"/>
      <c r="BE211" s="531"/>
      <c r="BF211" s="531"/>
      <c r="BG211" s="531"/>
      <c r="BH211" s="531"/>
      <c r="BI211" s="531"/>
      <c r="BJ211" s="531"/>
      <c r="BK211" s="531"/>
      <c r="BL211" s="531"/>
      <c r="BM211" s="531"/>
      <c r="BN211" s="531"/>
      <c r="BO211" s="531"/>
      <c r="BP211" s="531"/>
      <c r="BQ211" s="531"/>
      <c r="BR211" s="532"/>
      <c r="BS211" s="530" t="s">
        <v>4</v>
      </c>
      <c r="BT211" s="531"/>
      <c r="BU211" s="531"/>
      <c r="BV211" s="531"/>
      <c r="BW211" s="531"/>
      <c r="BX211" s="531"/>
      <c r="BY211" s="531"/>
      <c r="BZ211" s="531"/>
      <c r="CA211" s="531"/>
      <c r="CB211" s="531"/>
      <c r="CC211" s="531"/>
      <c r="CD211" s="531"/>
      <c r="CE211" s="531"/>
      <c r="CF211" s="531"/>
      <c r="CG211" s="531"/>
      <c r="CH211" s="532"/>
      <c r="CI211" s="586">
        <f>CI204+CI207+CI210</f>
        <v>445000</v>
      </c>
      <c r="CJ211" s="587"/>
      <c r="CK211" s="587"/>
      <c r="CL211" s="587"/>
      <c r="CM211" s="587"/>
      <c r="CN211" s="587"/>
      <c r="CO211" s="587"/>
      <c r="CP211" s="587"/>
      <c r="CQ211" s="587"/>
      <c r="CR211" s="587"/>
      <c r="CS211" s="587"/>
      <c r="CT211" s="587"/>
      <c r="CU211" s="587"/>
      <c r="CV211" s="587"/>
      <c r="CW211" s="587"/>
      <c r="CX211" s="587"/>
      <c r="CY211" s="587"/>
      <c r="CZ211" s="588"/>
    </row>
    <row r="212" spans="1:104" s="52" customFormat="1" ht="14.25" customHeight="1" x14ac:dyDescent="0.25">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c r="AM212" s="204"/>
      <c r="AN212" s="204"/>
      <c r="AO212" s="204"/>
      <c r="AP212" s="204"/>
      <c r="AQ212" s="204"/>
      <c r="AR212" s="204"/>
      <c r="AS212" s="204"/>
      <c r="AT212" s="204"/>
      <c r="AU212" s="204"/>
      <c r="AV212" s="204"/>
      <c r="AW212" s="204"/>
      <c r="AX212" s="204"/>
      <c r="AY212" s="204"/>
      <c r="AZ212" s="204"/>
      <c r="BA212" s="204"/>
      <c r="BB212" s="204"/>
      <c r="BC212" s="204"/>
      <c r="BD212" s="204"/>
      <c r="BE212" s="204"/>
      <c r="BF212" s="204"/>
      <c r="BG212" s="204"/>
      <c r="BH212" s="204"/>
      <c r="BI212" s="204"/>
      <c r="BJ212" s="204"/>
      <c r="BK212" s="204"/>
      <c r="BL212" s="204"/>
      <c r="BM212" s="204"/>
      <c r="BN212" s="204"/>
      <c r="BO212" s="204"/>
      <c r="BP212" s="204"/>
      <c r="BQ212" s="204"/>
      <c r="BR212" s="204"/>
      <c r="BS212" s="204"/>
      <c r="BT212" s="204"/>
      <c r="BU212" s="204"/>
      <c r="BV212" s="204"/>
      <c r="BW212" s="204"/>
      <c r="BX212" s="204"/>
      <c r="BY212" s="204"/>
      <c r="BZ212" s="204"/>
      <c r="CA212" s="204"/>
      <c r="CB212" s="204"/>
      <c r="CC212" s="204"/>
      <c r="CD212" s="204"/>
      <c r="CE212" s="204"/>
      <c r="CF212" s="204"/>
      <c r="CG212" s="204"/>
      <c r="CH212" s="204"/>
      <c r="CI212" s="204"/>
      <c r="CJ212" s="204"/>
      <c r="CK212" s="204"/>
      <c r="CL212" s="204"/>
      <c r="CM212" s="204"/>
      <c r="CN212" s="204"/>
      <c r="CO212" s="204"/>
      <c r="CP212" s="204"/>
      <c r="CQ212" s="204"/>
      <c r="CR212" s="204"/>
      <c r="CS212" s="204"/>
      <c r="CT212" s="204"/>
      <c r="CU212" s="204"/>
      <c r="CV212" s="204"/>
      <c r="CW212" s="204"/>
      <c r="CX212" s="204"/>
      <c r="CY212" s="204"/>
      <c r="CZ212" s="204"/>
    </row>
    <row r="213" spans="1:104" s="52" customFormat="1" x14ac:dyDescent="0.25">
      <c r="A213" s="545" t="s">
        <v>250</v>
      </c>
      <c r="B213" s="545"/>
      <c r="C213" s="545"/>
      <c r="D213" s="545"/>
      <c r="E213" s="545"/>
      <c r="F213" s="545"/>
      <c r="G213" s="545"/>
      <c r="H213" s="545"/>
      <c r="I213" s="545"/>
      <c r="J213" s="545"/>
      <c r="K213" s="545"/>
      <c r="L213" s="545"/>
      <c r="M213" s="545"/>
      <c r="N213" s="545"/>
      <c r="O213" s="545"/>
      <c r="P213" s="545"/>
      <c r="Q213" s="545"/>
      <c r="R213" s="545"/>
      <c r="S213" s="545"/>
      <c r="T213" s="545"/>
      <c r="U213" s="545"/>
      <c r="V213" s="545"/>
      <c r="W213" s="545"/>
      <c r="X213" s="545"/>
      <c r="Y213" s="545"/>
      <c r="Z213" s="545"/>
      <c r="AA213" s="545"/>
      <c r="AB213" s="545"/>
      <c r="AC213" s="545"/>
      <c r="AD213" s="545"/>
      <c r="AE213" s="545"/>
      <c r="AF213" s="545"/>
      <c r="AG213" s="545"/>
      <c r="AH213" s="545"/>
      <c r="AI213" s="545"/>
      <c r="AJ213" s="545"/>
      <c r="AK213" s="545"/>
      <c r="AL213" s="545"/>
      <c r="AM213" s="545"/>
      <c r="AN213" s="545"/>
      <c r="AO213" s="545"/>
      <c r="AP213" s="545"/>
      <c r="AQ213" s="545"/>
      <c r="AR213" s="545"/>
      <c r="AS213" s="545"/>
      <c r="AT213" s="545"/>
      <c r="AU213" s="545"/>
      <c r="AV213" s="545"/>
      <c r="AW213" s="545"/>
      <c r="AX213" s="545"/>
      <c r="AY213" s="545"/>
      <c r="AZ213" s="545"/>
      <c r="BA213" s="545"/>
      <c r="BB213" s="545"/>
      <c r="BC213" s="545"/>
      <c r="BD213" s="545"/>
      <c r="BE213" s="545"/>
      <c r="BF213" s="545"/>
      <c r="BG213" s="545"/>
      <c r="BH213" s="545"/>
      <c r="BI213" s="545"/>
      <c r="BJ213" s="545"/>
      <c r="BK213" s="545"/>
      <c r="BL213" s="545"/>
      <c r="BM213" s="545"/>
      <c r="BN213" s="545"/>
      <c r="BO213" s="545"/>
      <c r="BP213" s="545"/>
      <c r="BQ213" s="545"/>
      <c r="BR213" s="545"/>
      <c r="BS213" s="545"/>
      <c r="BT213" s="545"/>
      <c r="BU213" s="545"/>
      <c r="BV213" s="545"/>
      <c r="BW213" s="545"/>
      <c r="BX213" s="545"/>
      <c r="BY213" s="545"/>
      <c r="BZ213" s="545"/>
      <c r="CA213" s="545"/>
      <c r="CB213" s="545"/>
      <c r="CC213" s="545"/>
      <c r="CD213" s="545"/>
      <c r="CE213" s="545"/>
      <c r="CF213" s="545"/>
      <c r="CG213" s="545"/>
      <c r="CH213" s="545"/>
      <c r="CI213" s="545"/>
      <c r="CJ213" s="545"/>
      <c r="CK213" s="545"/>
      <c r="CL213" s="545"/>
      <c r="CM213" s="545"/>
      <c r="CN213" s="545"/>
      <c r="CO213" s="545"/>
      <c r="CP213" s="545"/>
      <c r="CQ213" s="545"/>
      <c r="CR213" s="545"/>
      <c r="CS213" s="545"/>
      <c r="CT213" s="545"/>
      <c r="CU213" s="545"/>
      <c r="CV213" s="545"/>
      <c r="CW213" s="545"/>
      <c r="CX213" s="545"/>
      <c r="CY213" s="545"/>
      <c r="CZ213" s="545"/>
    </row>
    <row r="214" spans="1:104" s="52" customFormat="1" x14ac:dyDescent="0.25">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c r="BI214" s="53"/>
      <c r="BJ214" s="53"/>
      <c r="BK214" s="53"/>
      <c r="BL214" s="53"/>
      <c r="BM214" s="53"/>
      <c r="BN214" s="53"/>
      <c r="BO214" s="53"/>
      <c r="BP214" s="53"/>
      <c r="BQ214" s="53"/>
      <c r="BR214" s="53"/>
      <c r="BS214" s="53"/>
      <c r="BT214" s="53"/>
      <c r="BU214" s="53"/>
      <c r="BV214" s="53"/>
      <c r="BW214" s="53"/>
      <c r="BX214" s="53"/>
      <c r="BY214" s="53"/>
      <c r="BZ214" s="53"/>
      <c r="CA214" s="53"/>
      <c r="CB214" s="53"/>
      <c r="CC214" s="53"/>
      <c r="CD214" s="53"/>
      <c r="CE214" s="53"/>
      <c r="CF214" s="53"/>
      <c r="CG214" s="53"/>
      <c r="CH214" s="53"/>
      <c r="CI214" s="53"/>
      <c r="CJ214" s="53"/>
      <c r="CK214" s="53"/>
      <c r="CL214" s="53"/>
      <c r="CM214" s="53"/>
      <c r="CN214" s="53"/>
      <c r="CO214" s="53"/>
      <c r="CP214" s="53"/>
      <c r="CQ214" s="53"/>
      <c r="CR214" s="53"/>
      <c r="CS214" s="53"/>
      <c r="CT214" s="53"/>
      <c r="CU214" s="53"/>
      <c r="CV214" s="53"/>
      <c r="CW214" s="53"/>
      <c r="CX214" s="53"/>
      <c r="CY214" s="53"/>
      <c r="CZ214" s="53"/>
    </row>
    <row r="215" spans="1:104" s="52" customFormat="1" x14ac:dyDescent="0.25">
      <c r="A215" s="52" t="s">
        <v>43</v>
      </c>
      <c r="W215" s="548" t="s">
        <v>485</v>
      </c>
      <c r="X215" s="548"/>
      <c r="Y215" s="548"/>
      <c r="Z215" s="548"/>
      <c r="AA215" s="548"/>
      <c r="AB215" s="548"/>
      <c r="AC215" s="548"/>
      <c r="AD215" s="548"/>
      <c r="AE215" s="548"/>
      <c r="AF215" s="548"/>
      <c r="AG215" s="548"/>
      <c r="AH215" s="548"/>
      <c r="AI215" s="548"/>
      <c r="AJ215" s="548"/>
      <c r="AK215" s="548"/>
      <c r="AL215" s="548"/>
      <c r="AM215" s="548"/>
      <c r="AN215" s="548"/>
      <c r="AO215" s="548"/>
      <c r="AP215" s="548"/>
      <c r="AQ215" s="548"/>
      <c r="AR215" s="548"/>
      <c r="AS215" s="548"/>
      <c r="AT215" s="548"/>
      <c r="AU215" s="548"/>
      <c r="AV215" s="548"/>
      <c r="AW215" s="548"/>
      <c r="AX215" s="548"/>
      <c r="AY215" s="548"/>
      <c r="AZ215" s="548"/>
      <c r="BA215" s="548"/>
      <c r="BB215" s="548"/>
      <c r="BC215" s="548"/>
      <c r="BD215" s="548"/>
      <c r="BE215" s="548"/>
      <c r="BF215" s="548"/>
      <c r="BG215" s="548"/>
      <c r="BH215" s="548"/>
      <c r="BI215" s="548"/>
      <c r="BJ215" s="548"/>
      <c r="BK215" s="548"/>
      <c r="BL215" s="548"/>
      <c r="BM215" s="548"/>
      <c r="BN215" s="548"/>
      <c r="BO215" s="548"/>
      <c r="BP215" s="548"/>
      <c r="BQ215" s="548"/>
      <c r="BR215" s="548"/>
      <c r="BS215" s="548"/>
      <c r="BT215" s="548"/>
      <c r="BU215" s="548"/>
      <c r="BV215" s="548"/>
      <c r="BW215" s="548"/>
      <c r="BX215" s="548"/>
      <c r="BY215" s="548"/>
      <c r="BZ215" s="548"/>
      <c r="CA215" s="548"/>
      <c r="CB215" s="548"/>
      <c r="CC215" s="548"/>
      <c r="CD215" s="548"/>
      <c r="CE215" s="548"/>
      <c r="CF215" s="548"/>
      <c r="CG215" s="548"/>
      <c r="CH215" s="548"/>
      <c r="CI215" s="548"/>
      <c r="CJ215" s="548"/>
      <c r="CK215" s="548"/>
      <c r="CL215" s="548"/>
      <c r="CM215" s="548"/>
      <c r="CN215" s="548"/>
      <c r="CO215" s="548"/>
      <c r="CP215" s="548"/>
      <c r="CQ215" s="548"/>
      <c r="CR215" s="548"/>
      <c r="CS215" s="548"/>
      <c r="CT215" s="548"/>
      <c r="CU215" s="548"/>
      <c r="CV215" s="548"/>
      <c r="CW215" s="548"/>
      <c r="CX215" s="548"/>
      <c r="CY215" s="548"/>
      <c r="CZ215" s="548"/>
    </row>
    <row r="216" spans="1:104" s="52" customFormat="1" x14ac:dyDescent="0.25">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c r="BN216" s="53"/>
      <c r="BO216" s="53"/>
      <c r="BP216" s="53"/>
      <c r="BQ216" s="53"/>
      <c r="BR216" s="53"/>
      <c r="BS216" s="53"/>
      <c r="BT216" s="53"/>
      <c r="BU216" s="53"/>
      <c r="BV216" s="53"/>
      <c r="BW216" s="53"/>
      <c r="BX216" s="53"/>
      <c r="BY216" s="53"/>
      <c r="BZ216" s="53"/>
      <c r="CA216" s="53"/>
      <c r="CB216" s="53"/>
      <c r="CC216" s="53"/>
      <c r="CD216" s="53"/>
      <c r="CE216" s="53"/>
      <c r="CF216" s="53"/>
      <c r="CG216" s="53"/>
      <c r="CH216" s="53"/>
      <c r="CI216" s="53"/>
      <c r="CJ216" s="53"/>
      <c r="CK216" s="53"/>
      <c r="CL216" s="53"/>
      <c r="CM216" s="53"/>
      <c r="CN216" s="53"/>
      <c r="CO216" s="53"/>
      <c r="CP216" s="53"/>
      <c r="CQ216" s="53"/>
      <c r="CR216" s="53"/>
      <c r="CS216" s="53"/>
      <c r="CT216" s="53"/>
      <c r="CU216" s="53"/>
      <c r="CV216" s="53"/>
      <c r="CW216" s="53"/>
      <c r="CX216" s="53"/>
      <c r="CY216" s="53"/>
      <c r="CZ216" s="53"/>
    </row>
    <row r="217" spans="1:104" s="54" customFormat="1" ht="45" customHeight="1" x14ac:dyDescent="0.3">
      <c r="A217" s="470" t="s">
        <v>45</v>
      </c>
      <c r="B217" s="471"/>
      <c r="C217" s="471"/>
      <c r="D217" s="471"/>
      <c r="E217" s="471"/>
      <c r="F217" s="471"/>
      <c r="G217" s="472"/>
      <c r="H217" s="470" t="s">
        <v>0</v>
      </c>
      <c r="I217" s="471"/>
      <c r="J217" s="471"/>
      <c r="K217" s="471"/>
      <c r="L217" s="471"/>
      <c r="M217" s="471"/>
      <c r="N217" s="471"/>
      <c r="O217" s="471"/>
      <c r="P217" s="471"/>
      <c r="Q217" s="471"/>
      <c r="R217" s="471"/>
      <c r="S217" s="471"/>
      <c r="T217" s="471"/>
      <c r="U217" s="471"/>
      <c r="V217" s="471"/>
      <c r="W217" s="471"/>
      <c r="X217" s="471"/>
      <c r="Y217" s="471"/>
      <c r="Z217" s="471"/>
      <c r="AA217" s="471"/>
      <c r="AB217" s="471"/>
      <c r="AC217" s="471"/>
      <c r="AD217" s="471"/>
      <c r="AE217" s="471"/>
      <c r="AF217" s="471"/>
      <c r="AG217" s="471"/>
      <c r="AH217" s="471"/>
      <c r="AI217" s="471"/>
      <c r="AJ217" s="471"/>
      <c r="AK217" s="471"/>
      <c r="AL217" s="471"/>
      <c r="AM217" s="471"/>
      <c r="AN217" s="472"/>
      <c r="AO217" s="470" t="s">
        <v>82</v>
      </c>
      <c r="AP217" s="471"/>
      <c r="AQ217" s="471"/>
      <c r="AR217" s="471"/>
      <c r="AS217" s="471"/>
      <c r="AT217" s="471"/>
      <c r="AU217" s="471"/>
      <c r="AV217" s="471"/>
      <c r="AW217" s="471"/>
      <c r="AX217" s="471"/>
      <c r="AY217" s="471"/>
      <c r="AZ217" s="471"/>
      <c r="BA217" s="471"/>
      <c r="BB217" s="471"/>
      <c r="BC217" s="471"/>
      <c r="BD217" s="472"/>
      <c r="BE217" s="470" t="s">
        <v>83</v>
      </c>
      <c r="BF217" s="471"/>
      <c r="BG217" s="471"/>
      <c r="BH217" s="471"/>
      <c r="BI217" s="471"/>
      <c r="BJ217" s="471"/>
      <c r="BK217" s="471"/>
      <c r="BL217" s="471"/>
      <c r="BM217" s="471"/>
      <c r="BN217" s="471"/>
      <c r="BO217" s="471"/>
      <c r="BP217" s="471"/>
      <c r="BQ217" s="471"/>
      <c r="BR217" s="471"/>
      <c r="BS217" s="471"/>
      <c r="BT217" s="472"/>
      <c r="BU217" s="470" t="s">
        <v>84</v>
      </c>
      <c r="BV217" s="471"/>
      <c r="BW217" s="471"/>
      <c r="BX217" s="471"/>
      <c r="BY217" s="471"/>
      <c r="BZ217" s="471"/>
      <c r="CA217" s="471"/>
      <c r="CB217" s="471"/>
      <c r="CC217" s="471"/>
      <c r="CD217" s="471"/>
      <c r="CE217" s="471"/>
      <c r="CF217" s="471"/>
      <c r="CG217" s="471"/>
      <c r="CH217" s="471"/>
      <c r="CI217" s="471"/>
      <c r="CJ217" s="472"/>
      <c r="CK217" s="470" t="s">
        <v>92</v>
      </c>
      <c r="CL217" s="471"/>
      <c r="CM217" s="471"/>
      <c r="CN217" s="471"/>
      <c r="CO217" s="471"/>
      <c r="CP217" s="471"/>
      <c r="CQ217" s="471"/>
      <c r="CR217" s="471"/>
      <c r="CS217" s="471"/>
      <c r="CT217" s="471"/>
      <c r="CU217" s="471"/>
      <c r="CV217" s="471"/>
      <c r="CW217" s="471"/>
      <c r="CX217" s="471"/>
      <c r="CY217" s="471"/>
      <c r="CZ217" s="472"/>
    </row>
    <row r="218" spans="1:104" s="12" customFormat="1" ht="13.2" x14ac:dyDescent="0.3">
      <c r="A218" s="568">
        <v>1</v>
      </c>
      <c r="B218" s="568"/>
      <c r="C218" s="568"/>
      <c r="D218" s="568"/>
      <c r="E218" s="568"/>
      <c r="F218" s="568"/>
      <c r="G218" s="568"/>
      <c r="H218" s="568">
        <v>2</v>
      </c>
      <c r="I218" s="568"/>
      <c r="J218" s="568"/>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8"/>
      <c r="AK218" s="568"/>
      <c r="AL218" s="568"/>
      <c r="AM218" s="568"/>
      <c r="AN218" s="568"/>
      <c r="AO218" s="568">
        <v>3</v>
      </c>
      <c r="AP218" s="568"/>
      <c r="AQ218" s="568"/>
      <c r="AR218" s="568"/>
      <c r="AS218" s="568"/>
      <c r="AT218" s="568"/>
      <c r="AU218" s="568"/>
      <c r="AV218" s="568"/>
      <c r="AW218" s="568"/>
      <c r="AX218" s="568"/>
      <c r="AY218" s="568"/>
      <c r="AZ218" s="568"/>
      <c r="BA218" s="568"/>
      <c r="BB218" s="568"/>
      <c r="BC218" s="568"/>
      <c r="BD218" s="568"/>
      <c r="BE218" s="568">
        <v>4</v>
      </c>
      <c r="BF218" s="568"/>
      <c r="BG218" s="568"/>
      <c r="BH218" s="568"/>
      <c r="BI218" s="568"/>
      <c r="BJ218" s="568"/>
      <c r="BK218" s="568"/>
      <c r="BL218" s="568"/>
      <c r="BM218" s="568"/>
      <c r="BN218" s="568"/>
      <c r="BO218" s="568"/>
      <c r="BP218" s="568"/>
      <c r="BQ218" s="568"/>
      <c r="BR218" s="568"/>
      <c r="BS218" s="568"/>
      <c r="BT218" s="568"/>
      <c r="BU218" s="568">
        <v>5</v>
      </c>
      <c r="BV218" s="568"/>
      <c r="BW218" s="568"/>
      <c r="BX218" s="568"/>
      <c r="BY218" s="568"/>
      <c r="BZ218" s="568"/>
      <c r="CA218" s="568"/>
      <c r="CB218" s="568"/>
      <c r="CC218" s="568"/>
      <c r="CD218" s="568"/>
      <c r="CE218" s="568"/>
      <c r="CF218" s="568"/>
      <c r="CG218" s="568"/>
      <c r="CH218" s="568"/>
      <c r="CI218" s="568"/>
      <c r="CJ218" s="568"/>
      <c r="CK218" s="568">
        <v>6</v>
      </c>
      <c r="CL218" s="568"/>
      <c r="CM218" s="568"/>
      <c r="CN218" s="568"/>
      <c r="CO218" s="568"/>
      <c r="CP218" s="568"/>
      <c r="CQ218" s="568"/>
      <c r="CR218" s="568"/>
      <c r="CS218" s="568"/>
      <c r="CT218" s="568"/>
      <c r="CU218" s="568"/>
      <c r="CV218" s="568"/>
      <c r="CW218" s="568"/>
      <c r="CX218" s="568"/>
      <c r="CY218" s="568"/>
      <c r="CZ218" s="568"/>
    </row>
    <row r="219" spans="1:104" s="13" customFormat="1" ht="15" customHeight="1" x14ac:dyDescent="0.3">
      <c r="A219" s="578" t="s">
        <v>635</v>
      </c>
      <c r="B219" s="579"/>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79"/>
      <c r="AL219" s="579"/>
      <c r="AM219" s="579"/>
      <c r="AN219" s="579"/>
      <c r="AO219" s="579"/>
      <c r="AP219" s="579"/>
      <c r="AQ219" s="579"/>
      <c r="AR219" s="579"/>
      <c r="AS219" s="579"/>
      <c r="AT219" s="579"/>
      <c r="AU219" s="579"/>
      <c r="AV219" s="579"/>
      <c r="AW219" s="579"/>
      <c r="AX219" s="579"/>
      <c r="AY219" s="579"/>
      <c r="AZ219" s="579"/>
      <c r="BA219" s="579"/>
      <c r="BB219" s="579"/>
      <c r="BC219" s="579"/>
      <c r="BD219" s="579"/>
      <c r="BE219" s="579"/>
      <c r="BF219" s="579"/>
      <c r="BG219" s="579"/>
      <c r="BH219" s="579"/>
      <c r="BI219" s="579"/>
      <c r="BJ219" s="579"/>
      <c r="BK219" s="579"/>
      <c r="BL219" s="579"/>
      <c r="BM219" s="579"/>
      <c r="BN219" s="579"/>
      <c r="BO219" s="579"/>
      <c r="BP219" s="579"/>
      <c r="BQ219" s="579"/>
      <c r="BR219" s="579"/>
      <c r="BS219" s="579"/>
      <c r="BT219" s="579"/>
      <c r="BU219" s="579"/>
      <c r="BV219" s="579"/>
      <c r="BW219" s="579"/>
      <c r="BX219" s="579"/>
      <c r="BY219" s="579"/>
      <c r="BZ219" s="579"/>
      <c r="CA219" s="579"/>
      <c r="CB219" s="579"/>
      <c r="CC219" s="579"/>
      <c r="CD219" s="579"/>
      <c r="CE219" s="579"/>
      <c r="CF219" s="579"/>
      <c r="CG219" s="579"/>
      <c r="CH219" s="579"/>
      <c r="CI219" s="579"/>
      <c r="CJ219" s="579"/>
      <c r="CK219" s="579"/>
      <c r="CL219" s="579"/>
      <c r="CM219" s="579"/>
      <c r="CN219" s="579"/>
      <c r="CO219" s="579"/>
      <c r="CP219" s="579"/>
      <c r="CQ219" s="579"/>
      <c r="CR219" s="579"/>
      <c r="CS219" s="579"/>
      <c r="CT219" s="579"/>
      <c r="CU219" s="579"/>
      <c r="CV219" s="579"/>
      <c r="CW219" s="579"/>
      <c r="CX219" s="579"/>
      <c r="CY219" s="579"/>
      <c r="CZ219" s="600"/>
    </row>
    <row r="220" spans="1:104" s="13" customFormat="1" ht="15" customHeight="1" x14ac:dyDescent="0.3">
      <c r="A220" s="539" t="s">
        <v>63</v>
      </c>
      <c r="B220" s="540"/>
      <c r="C220" s="540"/>
      <c r="D220" s="540"/>
      <c r="E220" s="540"/>
      <c r="F220" s="540"/>
      <c r="G220" s="541"/>
      <c r="H220" s="580" t="s">
        <v>474</v>
      </c>
      <c r="I220" s="581"/>
      <c r="J220" s="581"/>
      <c r="K220" s="581"/>
      <c r="L220" s="581"/>
      <c r="M220" s="581"/>
      <c r="N220" s="581"/>
      <c r="O220" s="581"/>
      <c r="P220" s="581"/>
      <c r="Q220" s="581"/>
      <c r="R220" s="581"/>
      <c r="S220" s="581"/>
      <c r="T220" s="581"/>
      <c r="U220" s="581"/>
      <c r="V220" s="581"/>
      <c r="W220" s="581"/>
      <c r="X220" s="581"/>
      <c r="Y220" s="581"/>
      <c r="Z220" s="581"/>
      <c r="AA220" s="581"/>
      <c r="AB220" s="581"/>
      <c r="AC220" s="581"/>
      <c r="AD220" s="581"/>
      <c r="AE220" s="581"/>
      <c r="AF220" s="581"/>
      <c r="AG220" s="581"/>
      <c r="AH220" s="581"/>
      <c r="AI220" s="581"/>
      <c r="AJ220" s="581"/>
      <c r="AK220" s="581"/>
      <c r="AL220" s="581"/>
      <c r="AM220" s="581"/>
      <c r="AN220" s="582"/>
      <c r="AO220" s="530"/>
      <c r="AP220" s="531"/>
      <c r="AQ220" s="531"/>
      <c r="AR220" s="531"/>
      <c r="AS220" s="531"/>
      <c r="AT220" s="531"/>
      <c r="AU220" s="531"/>
      <c r="AV220" s="531"/>
      <c r="AW220" s="531"/>
      <c r="AX220" s="531"/>
      <c r="AY220" s="531"/>
      <c r="AZ220" s="531"/>
      <c r="BA220" s="531"/>
      <c r="BB220" s="531"/>
      <c r="BC220" s="531"/>
      <c r="BD220" s="532"/>
      <c r="BE220" s="530"/>
      <c r="BF220" s="531"/>
      <c r="BG220" s="531"/>
      <c r="BH220" s="531"/>
      <c r="BI220" s="531"/>
      <c r="BJ220" s="531"/>
      <c r="BK220" s="531"/>
      <c r="BL220" s="531"/>
      <c r="BM220" s="531"/>
      <c r="BN220" s="531"/>
      <c r="BO220" s="531"/>
      <c r="BP220" s="531"/>
      <c r="BQ220" s="531"/>
      <c r="BR220" s="531"/>
      <c r="BS220" s="531"/>
      <c r="BT220" s="532"/>
      <c r="BU220" s="530"/>
      <c r="BV220" s="531"/>
      <c r="BW220" s="531"/>
      <c r="BX220" s="531"/>
      <c r="BY220" s="531"/>
      <c r="BZ220" s="531"/>
      <c r="CA220" s="531"/>
      <c r="CB220" s="531"/>
      <c r="CC220" s="531"/>
      <c r="CD220" s="531"/>
      <c r="CE220" s="531"/>
      <c r="CF220" s="531"/>
      <c r="CG220" s="531"/>
      <c r="CH220" s="531"/>
      <c r="CI220" s="531"/>
      <c r="CJ220" s="532"/>
      <c r="CK220" s="583">
        <v>3071764.94</v>
      </c>
      <c r="CL220" s="584"/>
      <c r="CM220" s="584"/>
      <c r="CN220" s="584"/>
      <c r="CO220" s="584"/>
      <c r="CP220" s="584"/>
      <c r="CQ220" s="584"/>
      <c r="CR220" s="584"/>
      <c r="CS220" s="584"/>
      <c r="CT220" s="584"/>
      <c r="CU220" s="584"/>
      <c r="CV220" s="584"/>
      <c r="CW220" s="584"/>
      <c r="CX220" s="584"/>
      <c r="CY220" s="584"/>
      <c r="CZ220" s="585"/>
    </row>
    <row r="221" spans="1:104" s="13" customFormat="1" ht="15" customHeight="1" x14ac:dyDescent="0.3">
      <c r="A221" s="542" t="s">
        <v>260</v>
      </c>
      <c r="B221" s="543"/>
      <c r="C221" s="543"/>
      <c r="D221" s="543"/>
      <c r="E221" s="543"/>
      <c r="F221" s="543"/>
      <c r="G221" s="543"/>
      <c r="H221" s="543"/>
      <c r="I221" s="543"/>
      <c r="J221" s="543"/>
      <c r="K221" s="543"/>
      <c r="L221" s="543"/>
      <c r="M221" s="543"/>
      <c r="N221" s="543"/>
      <c r="O221" s="543"/>
      <c r="P221" s="543"/>
      <c r="Q221" s="543"/>
      <c r="R221" s="543"/>
      <c r="S221" s="543"/>
      <c r="T221" s="543"/>
      <c r="U221" s="543"/>
      <c r="V221" s="543"/>
      <c r="W221" s="543"/>
      <c r="X221" s="543"/>
      <c r="Y221" s="543"/>
      <c r="Z221" s="543"/>
      <c r="AA221" s="543"/>
      <c r="AB221" s="543"/>
      <c r="AC221" s="543"/>
      <c r="AD221" s="543"/>
      <c r="AE221" s="543"/>
      <c r="AF221" s="543"/>
      <c r="AG221" s="543"/>
      <c r="AH221" s="543"/>
      <c r="AI221" s="543"/>
      <c r="AJ221" s="543"/>
      <c r="AK221" s="543"/>
      <c r="AL221" s="543"/>
      <c r="AM221" s="543"/>
      <c r="AN221" s="544"/>
      <c r="AO221" s="530" t="s">
        <v>4</v>
      </c>
      <c r="AP221" s="531"/>
      <c r="AQ221" s="531"/>
      <c r="AR221" s="531"/>
      <c r="AS221" s="531"/>
      <c r="AT221" s="531"/>
      <c r="AU221" s="531"/>
      <c r="AV221" s="531"/>
      <c r="AW221" s="531"/>
      <c r="AX221" s="531"/>
      <c r="AY221" s="531"/>
      <c r="AZ221" s="531"/>
      <c r="BA221" s="531"/>
      <c r="BB221" s="531"/>
      <c r="BC221" s="531"/>
      <c r="BD221" s="532"/>
      <c r="BE221" s="530" t="s">
        <v>4</v>
      </c>
      <c r="BF221" s="531"/>
      <c r="BG221" s="531"/>
      <c r="BH221" s="531"/>
      <c r="BI221" s="531"/>
      <c r="BJ221" s="531"/>
      <c r="BK221" s="531"/>
      <c r="BL221" s="531"/>
      <c r="BM221" s="531"/>
      <c r="BN221" s="531"/>
      <c r="BO221" s="531"/>
      <c r="BP221" s="531"/>
      <c r="BQ221" s="531"/>
      <c r="BR221" s="531"/>
      <c r="BS221" s="531"/>
      <c r="BT221" s="532"/>
      <c r="BU221" s="530" t="s">
        <v>4</v>
      </c>
      <c r="BV221" s="531"/>
      <c r="BW221" s="531"/>
      <c r="BX221" s="531"/>
      <c r="BY221" s="531"/>
      <c r="BZ221" s="531"/>
      <c r="CA221" s="531"/>
      <c r="CB221" s="531"/>
      <c r="CC221" s="531"/>
      <c r="CD221" s="531"/>
      <c r="CE221" s="531"/>
      <c r="CF221" s="531"/>
      <c r="CG221" s="531"/>
      <c r="CH221" s="531"/>
      <c r="CI221" s="531"/>
      <c r="CJ221" s="532"/>
      <c r="CK221" s="605">
        <f>CK220</f>
        <v>3071764.94</v>
      </c>
      <c r="CL221" s="606"/>
      <c r="CM221" s="606"/>
      <c r="CN221" s="606"/>
      <c r="CO221" s="606"/>
      <c r="CP221" s="606"/>
      <c r="CQ221" s="606"/>
      <c r="CR221" s="606"/>
      <c r="CS221" s="606"/>
      <c r="CT221" s="606"/>
      <c r="CU221" s="606"/>
      <c r="CV221" s="606"/>
      <c r="CW221" s="606"/>
      <c r="CX221" s="606"/>
      <c r="CY221" s="606"/>
      <c r="CZ221" s="607"/>
    </row>
    <row r="222" spans="1:104" s="13" customFormat="1" ht="15" customHeight="1" x14ac:dyDescent="0.3">
      <c r="A222" s="578" t="s">
        <v>636</v>
      </c>
      <c r="B222" s="579"/>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79"/>
      <c r="AL222" s="579"/>
      <c r="AM222" s="579"/>
      <c r="AN222" s="579"/>
      <c r="AO222" s="579"/>
      <c r="AP222" s="579"/>
      <c r="AQ222" s="579"/>
      <c r="AR222" s="579"/>
      <c r="AS222" s="579"/>
      <c r="AT222" s="579"/>
      <c r="AU222" s="579"/>
      <c r="AV222" s="579"/>
      <c r="AW222" s="579"/>
      <c r="AX222" s="579"/>
      <c r="AY222" s="579"/>
      <c r="AZ222" s="579"/>
      <c r="BA222" s="579"/>
      <c r="BB222" s="579"/>
      <c r="BC222" s="579"/>
      <c r="BD222" s="579"/>
      <c r="BE222" s="579"/>
      <c r="BF222" s="579"/>
      <c r="BG222" s="579"/>
      <c r="BH222" s="579"/>
      <c r="BI222" s="579"/>
      <c r="BJ222" s="579"/>
      <c r="BK222" s="579"/>
      <c r="BL222" s="579"/>
      <c r="BM222" s="579"/>
      <c r="BN222" s="579"/>
      <c r="BO222" s="579"/>
      <c r="BP222" s="579"/>
      <c r="BQ222" s="579"/>
      <c r="BR222" s="579"/>
      <c r="BS222" s="579"/>
      <c r="BT222" s="579"/>
      <c r="BU222" s="579"/>
      <c r="BV222" s="579"/>
      <c r="BW222" s="579"/>
      <c r="BX222" s="579"/>
      <c r="BY222" s="579"/>
      <c r="BZ222" s="579"/>
      <c r="CA222" s="579"/>
      <c r="CB222" s="579"/>
      <c r="CC222" s="579"/>
      <c r="CD222" s="579"/>
      <c r="CE222" s="579"/>
      <c r="CF222" s="579"/>
      <c r="CG222" s="579"/>
      <c r="CH222" s="579"/>
      <c r="CI222" s="579"/>
      <c r="CJ222" s="579"/>
      <c r="CK222" s="579"/>
      <c r="CL222" s="579"/>
      <c r="CM222" s="579"/>
      <c r="CN222" s="579"/>
      <c r="CO222" s="579"/>
      <c r="CP222" s="579"/>
      <c r="CQ222" s="579"/>
      <c r="CR222" s="579"/>
      <c r="CS222" s="579"/>
      <c r="CT222" s="579"/>
      <c r="CU222" s="579"/>
      <c r="CV222" s="579"/>
      <c r="CW222" s="579"/>
      <c r="CX222" s="579"/>
      <c r="CY222" s="579"/>
      <c r="CZ222" s="600"/>
    </row>
    <row r="223" spans="1:104" s="13" customFormat="1" ht="24" customHeight="1" x14ac:dyDescent="0.3">
      <c r="A223" s="539" t="s">
        <v>63</v>
      </c>
      <c r="B223" s="540"/>
      <c r="C223" s="540"/>
      <c r="D223" s="540"/>
      <c r="E223" s="540"/>
      <c r="F223" s="540"/>
      <c r="G223" s="541"/>
      <c r="H223" s="580" t="s">
        <v>480</v>
      </c>
      <c r="I223" s="581"/>
      <c r="J223" s="581"/>
      <c r="K223" s="581"/>
      <c r="L223" s="581"/>
      <c r="M223" s="581"/>
      <c r="N223" s="581"/>
      <c r="O223" s="581"/>
      <c r="P223" s="581"/>
      <c r="Q223" s="581"/>
      <c r="R223" s="581"/>
      <c r="S223" s="581"/>
      <c r="T223" s="581"/>
      <c r="U223" s="581"/>
      <c r="V223" s="581"/>
      <c r="W223" s="581"/>
      <c r="X223" s="581"/>
      <c r="Y223" s="581"/>
      <c r="Z223" s="581"/>
      <c r="AA223" s="581"/>
      <c r="AB223" s="581"/>
      <c r="AC223" s="581"/>
      <c r="AD223" s="581"/>
      <c r="AE223" s="581"/>
      <c r="AF223" s="581"/>
      <c r="AG223" s="581"/>
      <c r="AH223" s="581"/>
      <c r="AI223" s="581"/>
      <c r="AJ223" s="581"/>
      <c r="AK223" s="581"/>
      <c r="AL223" s="581"/>
      <c r="AM223" s="581"/>
      <c r="AN223" s="582"/>
      <c r="AO223" s="530"/>
      <c r="AP223" s="531"/>
      <c r="AQ223" s="531"/>
      <c r="AR223" s="531"/>
      <c r="AS223" s="531"/>
      <c r="AT223" s="531"/>
      <c r="AU223" s="531"/>
      <c r="AV223" s="531"/>
      <c r="AW223" s="531"/>
      <c r="AX223" s="531"/>
      <c r="AY223" s="531"/>
      <c r="AZ223" s="531"/>
      <c r="BA223" s="531"/>
      <c r="BB223" s="531"/>
      <c r="BC223" s="531"/>
      <c r="BD223" s="532"/>
      <c r="BE223" s="530"/>
      <c r="BF223" s="531"/>
      <c r="BG223" s="531"/>
      <c r="BH223" s="531"/>
      <c r="BI223" s="531"/>
      <c r="BJ223" s="531"/>
      <c r="BK223" s="531"/>
      <c r="BL223" s="531"/>
      <c r="BM223" s="531"/>
      <c r="BN223" s="531"/>
      <c r="BO223" s="531"/>
      <c r="BP223" s="531"/>
      <c r="BQ223" s="531"/>
      <c r="BR223" s="531"/>
      <c r="BS223" s="531"/>
      <c r="BT223" s="532"/>
      <c r="BU223" s="530"/>
      <c r="BV223" s="531"/>
      <c r="BW223" s="531"/>
      <c r="BX223" s="531"/>
      <c r="BY223" s="531"/>
      <c r="BZ223" s="531"/>
      <c r="CA223" s="531"/>
      <c r="CB223" s="531"/>
      <c r="CC223" s="531"/>
      <c r="CD223" s="531"/>
      <c r="CE223" s="531"/>
      <c r="CF223" s="531"/>
      <c r="CG223" s="531"/>
      <c r="CH223" s="531"/>
      <c r="CI223" s="531"/>
      <c r="CJ223" s="532"/>
      <c r="CK223" s="583">
        <v>30000</v>
      </c>
      <c r="CL223" s="584"/>
      <c r="CM223" s="584"/>
      <c r="CN223" s="584"/>
      <c r="CO223" s="584"/>
      <c r="CP223" s="584"/>
      <c r="CQ223" s="584"/>
      <c r="CR223" s="584"/>
      <c r="CS223" s="584"/>
      <c r="CT223" s="584"/>
      <c r="CU223" s="584"/>
      <c r="CV223" s="584"/>
      <c r="CW223" s="584"/>
      <c r="CX223" s="584"/>
      <c r="CY223" s="584"/>
      <c r="CZ223" s="585"/>
    </row>
    <row r="224" spans="1:104" s="13" customFormat="1" ht="15" customHeight="1" x14ac:dyDescent="0.3">
      <c r="A224" s="539" t="s">
        <v>67</v>
      </c>
      <c r="B224" s="540"/>
      <c r="C224" s="540"/>
      <c r="D224" s="540"/>
      <c r="E224" s="540"/>
      <c r="F224" s="540"/>
      <c r="G224" s="541"/>
      <c r="H224" s="580" t="s">
        <v>481</v>
      </c>
      <c r="I224" s="581"/>
      <c r="J224" s="581"/>
      <c r="K224" s="581"/>
      <c r="L224" s="581"/>
      <c r="M224" s="581"/>
      <c r="N224" s="581"/>
      <c r="O224" s="581"/>
      <c r="P224" s="581"/>
      <c r="Q224" s="581"/>
      <c r="R224" s="581"/>
      <c r="S224" s="581"/>
      <c r="T224" s="581"/>
      <c r="U224" s="581"/>
      <c r="V224" s="581"/>
      <c r="W224" s="581"/>
      <c r="X224" s="581"/>
      <c r="Y224" s="581"/>
      <c r="Z224" s="581"/>
      <c r="AA224" s="581"/>
      <c r="AB224" s="581"/>
      <c r="AC224" s="581"/>
      <c r="AD224" s="581"/>
      <c r="AE224" s="581"/>
      <c r="AF224" s="581"/>
      <c r="AG224" s="581"/>
      <c r="AH224" s="581"/>
      <c r="AI224" s="581"/>
      <c r="AJ224" s="581"/>
      <c r="AK224" s="581"/>
      <c r="AL224" s="581"/>
      <c r="AM224" s="581"/>
      <c r="AN224" s="582"/>
      <c r="AO224" s="530"/>
      <c r="AP224" s="531"/>
      <c r="AQ224" s="531"/>
      <c r="AR224" s="531"/>
      <c r="AS224" s="531"/>
      <c r="AT224" s="531"/>
      <c r="AU224" s="531"/>
      <c r="AV224" s="531"/>
      <c r="AW224" s="531"/>
      <c r="AX224" s="531"/>
      <c r="AY224" s="531"/>
      <c r="AZ224" s="531"/>
      <c r="BA224" s="531"/>
      <c r="BB224" s="531"/>
      <c r="BC224" s="531"/>
      <c r="BD224" s="532"/>
      <c r="BE224" s="530"/>
      <c r="BF224" s="531"/>
      <c r="BG224" s="531"/>
      <c r="BH224" s="531"/>
      <c r="BI224" s="531"/>
      <c r="BJ224" s="531"/>
      <c r="BK224" s="531"/>
      <c r="BL224" s="531"/>
      <c r="BM224" s="531"/>
      <c r="BN224" s="531"/>
      <c r="BO224" s="531"/>
      <c r="BP224" s="531"/>
      <c r="BQ224" s="531"/>
      <c r="BR224" s="531"/>
      <c r="BS224" s="531"/>
      <c r="BT224" s="532"/>
      <c r="BU224" s="530"/>
      <c r="BV224" s="531"/>
      <c r="BW224" s="531"/>
      <c r="BX224" s="531"/>
      <c r="BY224" s="531"/>
      <c r="BZ224" s="531"/>
      <c r="CA224" s="531"/>
      <c r="CB224" s="531"/>
      <c r="CC224" s="531"/>
      <c r="CD224" s="531"/>
      <c r="CE224" s="531"/>
      <c r="CF224" s="531"/>
      <c r="CG224" s="531"/>
      <c r="CH224" s="531"/>
      <c r="CI224" s="531"/>
      <c r="CJ224" s="532"/>
      <c r="CK224" s="583">
        <v>100000</v>
      </c>
      <c r="CL224" s="584"/>
      <c r="CM224" s="584"/>
      <c r="CN224" s="584"/>
      <c r="CO224" s="584"/>
      <c r="CP224" s="584"/>
      <c r="CQ224" s="584"/>
      <c r="CR224" s="584"/>
      <c r="CS224" s="584"/>
      <c r="CT224" s="584"/>
      <c r="CU224" s="584"/>
      <c r="CV224" s="584"/>
      <c r="CW224" s="584"/>
      <c r="CX224" s="584"/>
      <c r="CY224" s="584"/>
      <c r="CZ224" s="585"/>
    </row>
    <row r="225" spans="1:104" s="13" customFormat="1" ht="15" customHeight="1" x14ac:dyDescent="0.3">
      <c r="A225" s="542" t="s">
        <v>260</v>
      </c>
      <c r="B225" s="543"/>
      <c r="C225" s="543"/>
      <c r="D225" s="543"/>
      <c r="E225" s="543"/>
      <c r="F225" s="543"/>
      <c r="G225" s="543"/>
      <c r="H225" s="543"/>
      <c r="I225" s="543"/>
      <c r="J225" s="543"/>
      <c r="K225" s="543"/>
      <c r="L225" s="543"/>
      <c r="M225" s="543"/>
      <c r="N225" s="543"/>
      <c r="O225" s="543"/>
      <c r="P225" s="543"/>
      <c r="Q225" s="543"/>
      <c r="R225" s="543"/>
      <c r="S225" s="543"/>
      <c r="T225" s="543"/>
      <c r="U225" s="543"/>
      <c r="V225" s="543"/>
      <c r="W225" s="543"/>
      <c r="X225" s="543"/>
      <c r="Y225" s="543"/>
      <c r="Z225" s="543"/>
      <c r="AA225" s="543"/>
      <c r="AB225" s="543"/>
      <c r="AC225" s="543"/>
      <c r="AD225" s="543"/>
      <c r="AE225" s="543"/>
      <c r="AF225" s="543"/>
      <c r="AG225" s="543"/>
      <c r="AH225" s="543"/>
      <c r="AI225" s="543"/>
      <c r="AJ225" s="543"/>
      <c r="AK225" s="543"/>
      <c r="AL225" s="543"/>
      <c r="AM225" s="543"/>
      <c r="AN225" s="544"/>
      <c r="AO225" s="530" t="s">
        <v>4</v>
      </c>
      <c r="AP225" s="531"/>
      <c r="AQ225" s="531"/>
      <c r="AR225" s="531"/>
      <c r="AS225" s="531"/>
      <c r="AT225" s="531"/>
      <c r="AU225" s="531"/>
      <c r="AV225" s="531"/>
      <c r="AW225" s="531"/>
      <c r="AX225" s="531"/>
      <c r="AY225" s="531"/>
      <c r="AZ225" s="531"/>
      <c r="BA225" s="531"/>
      <c r="BB225" s="531"/>
      <c r="BC225" s="531"/>
      <c r="BD225" s="532"/>
      <c r="BE225" s="530" t="s">
        <v>4</v>
      </c>
      <c r="BF225" s="531"/>
      <c r="BG225" s="531"/>
      <c r="BH225" s="531"/>
      <c r="BI225" s="531"/>
      <c r="BJ225" s="531"/>
      <c r="BK225" s="531"/>
      <c r="BL225" s="531"/>
      <c r="BM225" s="531"/>
      <c r="BN225" s="531"/>
      <c r="BO225" s="531"/>
      <c r="BP225" s="531"/>
      <c r="BQ225" s="531"/>
      <c r="BR225" s="531"/>
      <c r="BS225" s="531"/>
      <c r="BT225" s="532"/>
      <c r="BU225" s="530" t="s">
        <v>4</v>
      </c>
      <c r="BV225" s="531"/>
      <c r="BW225" s="531"/>
      <c r="BX225" s="531"/>
      <c r="BY225" s="531"/>
      <c r="BZ225" s="531"/>
      <c r="CA225" s="531"/>
      <c r="CB225" s="531"/>
      <c r="CC225" s="531"/>
      <c r="CD225" s="531"/>
      <c r="CE225" s="531"/>
      <c r="CF225" s="531"/>
      <c r="CG225" s="531"/>
      <c r="CH225" s="531"/>
      <c r="CI225" s="531"/>
      <c r="CJ225" s="532"/>
      <c r="CK225" s="586">
        <f>CK223+CK224</f>
        <v>130000</v>
      </c>
      <c r="CL225" s="587"/>
      <c r="CM225" s="587"/>
      <c r="CN225" s="587"/>
      <c r="CO225" s="587"/>
      <c r="CP225" s="587"/>
      <c r="CQ225" s="587"/>
      <c r="CR225" s="587"/>
      <c r="CS225" s="587"/>
      <c r="CT225" s="587"/>
      <c r="CU225" s="587"/>
      <c r="CV225" s="587"/>
      <c r="CW225" s="587"/>
      <c r="CX225" s="587"/>
      <c r="CY225" s="587"/>
      <c r="CZ225" s="588"/>
    </row>
    <row r="226" spans="1:104" s="13" customFormat="1" ht="15" customHeight="1" x14ac:dyDescent="0.3">
      <c r="A226" s="542" t="s">
        <v>52</v>
      </c>
      <c r="B226" s="543"/>
      <c r="C226" s="543"/>
      <c r="D226" s="543"/>
      <c r="E226" s="543"/>
      <c r="F226" s="543"/>
      <c r="G226" s="543"/>
      <c r="H226" s="543"/>
      <c r="I226" s="543"/>
      <c r="J226" s="543"/>
      <c r="K226" s="543"/>
      <c r="L226" s="543"/>
      <c r="M226" s="543"/>
      <c r="N226" s="543"/>
      <c r="O226" s="543"/>
      <c r="P226" s="543"/>
      <c r="Q226" s="543"/>
      <c r="R226" s="543"/>
      <c r="S226" s="543"/>
      <c r="T226" s="543"/>
      <c r="U226" s="543"/>
      <c r="V226" s="543"/>
      <c r="W226" s="543"/>
      <c r="X226" s="543"/>
      <c r="Y226" s="543"/>
      <c r="Z226" s="543"/>
      <c r="AA226" s="543"/>
      <c r="AB226" s="543"/>
      <c r="AC226" s="543"/>
      <c r="AD226" s="543"/>
      <c r="AE226" s="543"/>
      <c r="AF226" s="543"/>
      <c r="AG226" s="543"/>
      <c r="AH226" s="543"/>
      <c r="AI226" s="543"/>
      <c r="AJ226" s="543"/>
      <c r="AK226" s="543"/>
      <c r="AL226" s="543"/>
      <c r="AM226" s="543"/>
      <c r="AN226" s="544"/>
      <c r="AO226" s="530" t="s">
        <v>4</v>
      </c>
      <c r="AP226" s="531"/>
      <c r="AQ226" s="531"/>
      <c r="AR226" s="531"/>
      <c r="AS226" s="531"/>
      <c r="AT226" s="531"/>
      <c r="AU226" s="531"/>
      <c r="AV226" s="531"/>
      <c r="AW226" s="531"/>
      <c r="AX226" s="531"/>
      <c r="AY226" s="531"/>
      <c r="AZ226" s="531"/>
      <c r="BA226" s="531"/>
      <c r="BB226" s="531"/>
      <c r="BC226" s="531"/>
      <c r="BD226" s="532"/>
      <c r="BE226" s="530" t="s">
        <v>4</v>
      </c>
      <c r="BF226" s="531"/>
      <c r="BG226" s="531"/>
      <c r="BH226" s="531"/>
      <c r="BI226" s="531"/>
      <c r="BJ226" s="531"/>
      <c r="BK226" s="531"/>
      <c r="BL226" s="531"/>
      <c r="BM226" s="531"/>
      <c r="BN226" s="531"/>
      <c r="BO226" s="531"/>
      <c r="BP226" s="531"/>
      <c r="BQ226" s="531"/>
      <c r="BR226" s="531"/>
      <c r="BS226" s="531"/>
      <c r="BT226" s="532"/>
      <c r="BU226" s="530" t="s">
        <v>4</v>
      </c>
      <c r="BV226" s="531"/>
      <c r="BW226" s="531"/>
      <c r="BX226" s="531"/>
      <c r="BY226" s="531"/>
      <c r="BZ226" s="531"/>
      <c r="CA226" s="531"/>
      <c r="CB226" s="531"/>
      <c r="CC226" s="531"/>
      <c r="CD226" s="531"/>
      <c r="CE226" s="531"/>
      <c r="CF226" s="531"/>
      <c r="CG226" s="531"/>
      <c r="CH226" s="531"/>
      <c r="CI226" s="531"/>
      <c r="CJ226" s="532"/>
      <c r="CK226" s="586">
        <f>CK221+CK225</f>
        <v>3201764.94</v>
      </c>
      <c r="CL226" s="587"/>
      <c r="CM226" s="587"/>
      <c r="CN226" s="587"/>
      <c r="CO226" s="587"/>
      <c r="CP226" s="587"/>
      <c r="CQ226" s="587"/>
      <c r="CR226" s="587"/>
      <c r="CS226" s="587"/>
      <c r="CT226" s="587"/>
      <c r="CU226" s="587"/>
      <c r="CV226" s="587"/>
      <c r="CW226" s="587"/>
      <c r="CX226" s="587"/>
      <c r="CY226" s="587"/>
      <c r="CZ226" s="588"/>
    </row>
    <row r="227" spans="1:104" ht="12" customHeight="1" x14ac:dyDescent="0.25"/>
    <row r="228" spans="1:104" s="52" customFormat="1" x14ac:dyDescent="0.25">
      <c r="A228" s="545" t="s">
        <v>251</v>
      </c>
      <c r="B228" s="545"/>
      <c r="C228" s="545"/>
      <c r="D228" s="545"/>
      <c r="E228" s="545"/>
      <c r="F228" s="545"/>
      <c r="G228" s="545"/>
      <c r="H228" s="545"/>
      <c r="I228" s="545"/>
      <c r="J228" s="545"/>
      <c r="K228" s="545"/>
      <c r="L228" s="545"/>
      <c r="M228" s="545"/>
      <c r="N228" s="545"/>
      <c r="O228" s="545"/>
      <c r="P228" s="545"/>
      <c r="Q228" s="545"/>
      <c r="R228" s="545"/>
      <c r="S228" s="545"/>
      <c r="T228" s="545"/>
      <c r="U228" s="545"/>
      <c r="V228" s="545"/>
      <c r="W228" s="545"/>
      <c r="X228" s="545"/>
      <c r="Y228" s="545"/>
      <c r="Z228" s="545"/>
      <c r="AA228" s="545"/>
      <c r="AB228" s="545"/>
      <c r="AC228" s="545"/>
      <c r="AD228" s="545"/>
      <c r="AE228" s="545"/>
      <c r="AF228" s="545"/>
      <c r="AG228" s="545"/>
      <c r="AH228" s="545"/>
      <c r="AI228" s="545"/>
      <c r="AJ228" s="545"/>
      <c r="AK228" s="545"/>
      <c r="AL228" s="545"/>
      <c r="AM228" s="545"/>
      <c r="AN228" s="545"/>
      <c r="AO228" s="545"/>
      <c r="AP228" s="545"/>
      <c r="AQ228" s="545"/>
      <c r="AR228" s="545"/>
      <c r="AS228" s="545"/>
      <c r="AT228" s="545"/>
      <c r="AU228" s="545"/>
      <c r="AV228" s="545"/>
      <c r="AW228" s="545"/>
      <c r="AX228" s="545"/>
      <c r="AY228" s="545"/>
      <c r="AZ228" s="545"/>
      <c r="BA228" s="545"/>
      <c r="BB228" s="545"/>
      <c r="BC228" s="545"/>
      <c r="BD228" s="545"/>
      <c r="BE228" s="545"/>
      <c r="BF228" s="545"/>
      <c r="BG228" s="545"/>
      <c r="BH228" s="545"/>
      <c r="BI228" s="545"/>
      <c r="BJ228" s="545"/>
      <c r="BK228" s="545"/>
      <c r="BL228" s="545"/>
      <c r="BM228" s="545"/>
      <c r="BN228" s="545"/>
      <c r="BO228" s="545"/>
      <c r="BP228" s="545"/>
      <c r="BQ228" s="545"/>
      <c r="BR228" s="545"/>
      <c r="BS228" s="545"/>
      <c r="BT228" s="545"/>
      <c r="BU228" s="545"/>
      <c r="BV228" s="545"/>
      <c r="BW228" s="545"/>
      <c r="BX228" s="545"/>
      <c r="BY228" s="545"/>
      <c r="BZ228" s="545"/>
      <c r="CA228" s="545"/>
      <c r="CB228" s="545"/>
      <c r="CC228" s="545"/>
      <c r="CD228" s="545"/>
      <c r="CE228" s="545"/>
      <c r="CF228" s="545"/>
      <c r="CG228" s="545"/>
      <c r="CH228" s="545"/>
      <c r="CI228" s="545"/>
      <c r="CJ228" s="545"/>
      <c r="CK228" s="545"/>
      <c r="CL228" s="545"/>
      <c r="CM228" s="545"/>
      <c r="CN228" s="545"/>
      <c r="CO228" s="545"/>
      <c r="CP228" s="545"/>
      <c r="CQ228" s="545"/>
      <c r="CR228" s="545"/>
      <c r="CS228" s="545"/>
      <c r="CT228" s="545"/>
      <c r="CU228" s="545"/>
      <c r="CV228" s="545"/>
      <c r="CW228" s="545"/>
      <c r="CX228" s="545"/>
      <c r="CY228" s="545"/>
      <c r="CZ228" s="545"/>
    </row>
    <row r="229" spans="1:104" s="52" customFormat="1" x14ac:dyDescent="0.25">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c r="BN229" s="53"/>
      <c r="BO229" s="53"/>
      <c r="BP229" s="53"/>
      <c r="BQ229" s="53"/>
      <c r="BR229" s="53"/>
      <c r="BS229" s="53"/>
      <c r="BT229" s="53"/>
      <c r="BU229" s="53"/>
      <c r="BV229" s="53"/>
      <c r="BW229" s="53"/>
      <c r="BX229" s="53"/>
      <c r="BY229" s="53"/>
      <c r="BZ229" s="53"/>
      <c r="CA229" s="53"/>
      <c r="CB229" s="53"/>
      <c r="CC229" s="53"/>
      <c r="CD229" s="53"/>
      <c r="CE229" s="53"/>
      <c r="CF229" s="53"/>
      <c r="CG229" s="53"/>
      <c r="CH229" s="53"/>
      <c r="CI229" s="53"/>
      <c r="CJ229" s="53"/>
      <c r="CK229" s="53"/>
      <c r="CL229" s="53"/>
      <c r="CM229" s="53"/>
      <c r="CN229" s="53"/>
      <c r="CO229" s="53"/>
      <c r="CP229" s="53"/>
      <c r="CQ229" s="53"/>
      <c r="CR229" s="53"/>
      <c r="CS229" s="53"/>
      <c r="CT229" s="53"/>
      <c r="CU229" s="53"/>
      <c r="CV229" s="53"/>
      <c r="CW229" s="53"/>
      <c r="CX229" s="53"/>
      <c r="CY229" s="53"/>
      <c r="CZ229" s="53"/>
    </row>
    <row r="230" spans="1:104" s="52" customFormat="1" x14ac:dyDescent="0.25">
      <c r="A230" s="52" t="s">
        <v>43</v>
      </c>
      <c r="W230" s="548"/>
      <c r="X230" s="548"/>
      <c r="Y230" s="548"/>
      <c r="Z230" s="548"/>
      <c r="AA230" s="548"/>
      <c r="AB230" s="548"/>
      <c r="AC230" s="548"/>
      <c r="AD230" s="548"/>
      <c r="AE230" s="548"/>
      <c r="AF230" s="548"/>
      <c r="AG230" s="548"/>
      <c r="AH230" s="548"/>
      <c r="AI230" s="548"/>
      <c r="AJ230" s="548"/>
      <c r="AK230" s="548"/>
      <c r="AL230" s="548"/>
      <c r="AM230" s="548"/>
      <c r="AN230" s="548"/>
      <c r="AO230" s="548"/>
      <c r="AP230" s="548"/>
      <c r="AQ230" s="548"/>
      <c r="AR230" s="548"/>
      <c r="AS230" s="548"/>
      <c r="AT230" s="548"/>
      <c r="AU230" s="548"/>
      <c r="AV230" s="548"/>
      <c r="AW230" s="548"/>
      <c r="AX230" s="548"/>
      <c r="AY230" s="548"/>
      <c r="AZ230" s="548"/>
      <c r="BA230" s="548"/>
      <c r="BB230" s="548"/>
      <c r="BC230" s="548"/>
      <c r="BD230" s="548"/>
      <c r="BE230" s="548"/>
      <c r="BF230" s="548"/>
      <c r="BG230" s="548"/>
      <c r="BH230" s="548"/>
      <c r="BI230" s="548"/>
      <c r="BJ230" s="548"/>
      <c r="BK230" s="548"/>
      <c r="BL230" s="548"/>
      <c r="BM230" s="548"/>
      <c r="BN230" s="548"/>
      <c r="BO230" s="548"/>
      <c r="BP230" s="548"/>
      <c r="BQ230" s="548"/>
      <c r="BR230" s="548"/>
      <c r="BS230" s="548"/>
      <c r="BT230" s="548"/>
      <c r="BU230" s="548"/>
      <c r="BV230" s="548"/>
      <c r="BW230" s="548"/>
      <c r="BX230" s="548"/>
      <c r="BY230" s="548"/>
      <c r="BZ230" s="548"/>
      <c r="CA230" s="548"/>
      <c r="CB230" s="548"/>
      <c r="CC230" s="548"/>
      <c r="CD230" s="548"/>
      <c r="CE230" s="548"/>
      <c r="CF230" s="548"/>
      <c r="CG230" s="548"/>
      <c r="CH230" s="548"/>
      <c r="CI230" s="548"/>
      <c r="CJ230" s="548"/>
      <c r="CK230" s="548"/>
      <c r="CL230" s="548"/>
      <c r="CM230" s="548"/>
      <c r="CN230" s="548"/>
      <c r="CO230" s="548"/>
      <c r="CP230" s="548"/>
      <c r="CQ230" s="548"/>
      <c r="CR230" s="548"/>
      <c r="CS230" s="548"/>
      <c r="CT230" s="548"/>
      <c r="CU230" s="548"/>
      <c r="CV230" s="548"/>
      <c r="CW230" s="548"/>
      <c r="CX230" s="548"/>
      <c r="CY230" s="548"/>
      <c r="CZ230" s="548"/>
    </row>
    <row r="231" spans="1:104" s="52" customFormat="1" x14ac:dyDescent="0.25">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c r="BK231" s="53"/>
      <c r="BL231" s="53"/>
      <c r="BM231" s="53"/>
      <c r="BN231" s="53"/>
      <c r="BO231" s="53"/>
      <c r="BP231" s="53"/>
      <c r="BQ231" s="53"/>
      <c r="BR231" s="53"/>
      <c r="BS231" s="53"/>
      <c r="BT231" s="53"/>
      <c r="BU231" s="53"/>
      <c r="BV231" s="53"/>
      <c r="BW231" s="53"/>
      <c r="BX231" s="53"/>
      <c r="BY231" s="53"/>
      <c r="BZ231" s="53"/>
      <c r="CA231" s="53"/>
      <c r="CB231" s="53"/>
      <c r="CC231" s="53"/>
      <c r="CD231" s="53"/>
      <c r="CE231" s="53"/>
      <c r="CF231" s="53"/>
      <c r="CG231" s="53"/>
      <c r="CH231" s="53"/>
      <c r="CI231" s="53"/>
      <c r="CJ231" s="53"/>
      <c r="CK231" s="53"/>
      <c r="CL231" s="53"/>
      <c r="CM231" s="53"/>
      <c r="CN231" s="53"/>
      <c r="CO231" s="53"/>
      <c r="CP231" s="53"/>
      <c r="CQ231" s="53"/>
      <c r="CR231" s="53"/>
      <c r="CS231" s="53"/>
      <c r="CT231" s="53"/>
      <c r="CU231" s="53"/>
      <c r="CV231" s="53"/>
      <c r="CW231" s="53"/>
      <c r="CX231" s="53"/>
      <c r="CY231" s="53"/>
      <c r="CZ231" s="53"/>
    </row>
    <row r="232" spans="1:104" s="54" customFormat="1" ht="45" customHeight="1" x14ac:dyDescent="0.3">
      <c r="A232" s="558" t="s">
        <v>45</v>
      </c>
      <c r="B232" s="558"/>
      <c r="C232" s="558"/>
      <c r="D232" s="558"/>
      <c r="E232" s="558"/>
      <c r="F232" s="558"/>
      <c r="G232" s="558"/>
      <c r="H232" s="558" t="s">
        <v>0</v>
      </c>
      <c r="I232" s="558"/>
      <c r="J232" s="558"/>
      <c r="K232" s="558"/>
      <c r="L232" s="558"/>
      <c r="M232" s="558"/>
      <c r="N232" s="558"/>
      <c r="O232" s="558"/>
      <c r="P232" s="558"/>
      <c r="Q232" s="558"/>
      <c r="R232" s="558"/>
      <c r="S232" s="558"/>
      <c r="T232" s="558"/>
      <c r="U232" s="558"/>
      <c r="V232" s="558"/>
      <c r="W232" s="558"/>
      <c r="X232" s="558"/>
      <c r="Y232" s="558"/>
      <c r="Z232" s="558"/>
      <c r="AA232" s="558"/>
      <c r="AB232" s="558"/>
      <c r="AC232" s="558"/>
      <c r="AD232" s="558"/>
      <c r="AE232" s="558"/>
      <c r="AF232" s="558"/>
      <c r="AG232" s="558"/>
      <c r="AH232" s="558"/>
      <c r="AI232" s="558"/>
      <c r="AJ232" s="558"/>
      <c r="AK232" s="558"/>
      <c r="AL232" s="558"/>
      <c r="AM232" s="558"/>
      <c r="AN232" s="558"/>
      <c r="AO232" s="558"/>
      <c r="AP232" s="558"/>
      <c r="AQ232" s="558"/>
      <c r="AR232" s="558"/>
      <c r="AS232" s="558"/>
      <c r="AT232" s="558"/>
      <c r="AU232" s="558"/>
      <c r="AV232" s="558"/>
      <c r="AW232" s="558"/>
      <c r="AX232" s="558"/>
      <c r="AY232" s="558"/>
      <c r="AZ232" s="558"/>
      <c r="BA232" s="558"/>
      <c r="BB232" s="558"/>
      <c r="BC232" s="549" t="s">
        <v>85</v>
      </c>
      <c r="BD232" s="550"/>
      <c r="BE232" s="550"/>
      <c r="BF232" s="550"/>
      <c r="BG232" s="550"/>
      <c r="BH232" s="550"/>
      <c r="BI232" s="550"/>
      <c r="BJ232" s="550"/>
      <c r="BK232" s="550"/>
      <c r="BL232" s="550"/>
      <c r="BM232" s="550"/>
      <c r="BN232" s="550"/>
      <c r="BO232" s="550"/>
      <c r="BP232" s="550"/>
      <c r="BQ232" s="550"/>
      <c r="BR232" s="551"/>
      <c r="BS232" s="549" t="s">
        <v>86</v>
      </c>
      <c r="BT232" s="550"/>
      <c r="BU232" s="550"/>
      <c r="BV232" s="550"/>
      <c r="BW232" s="550"/>
      <c r="BX232" s="550"/>
      <c r="BY232" s="550"/>
      <c r="BZ232" s="550"/>
      <c r="CA232" s="550"/>
      <c r="CB232" s="550"/>
      <c r="CC232" s="550"/>
      <c r="CD232" s="550"/>
      <c r="CE232" s="550"/>
      <c r="CF232" s="550"/>
      <c r="CG232" s="550"/>
      <c r="CH232" s="551"/>
      <c r="CI232" s="549" t="s">
        <v>87</v>
      </c>
      <c r="CJ232" s="550"/>
      <c r="CK232" s="550"/>
      <c r="CL232" s="550"/>
      <c r="CM232" s="550"/>
      <c r="CN232" s="550"/>
      <c r="CO232" s="550"/>
      <c r="CP232" s="550"/>
      <c r="CQ232" s="550"/>
      <c r="CR232" s="550"/>
      <c r="CS232" s="550"/>
      <c r="CT232" s="550"/>
      <c r="CU232" s="550"/>
      <c r="CV232" s="550"/>
      <c r="CW232" s="550"/>
      <c r="CX232" s="550"/>
      <c r="CY232" s="550"/>
      <c r="CZ232" s="551"/>
    </row>
    <row r="233" spans="1:104" s="12" customFormat="1" ht="13.2" x14ac:dyDescent="0.3">
      <c r="A233" s="568">
        <v>1</v>
      </c>
      <c r="B233" s="568"/>
      <c r="C233" s="568"/>
      <c r="D233" s="568"/>
      <c r="E233" s="568"/>
      <c r="F233" s="568"/>
      <c r="G233" s="568"/>
      <c r="H233" s="568">
        <v>2</v>
      </c>
      <c r="I233" s="568"/>
      <c r="J233" s="568"/>
      <c r="K233" s="568"/>
      <c r="L233" s="568"/>
      <c r="M233" s="568"/>
      <c r="N233" s="568"/>
      <c r="O233" s="568"/>
      <c r="P233" s="568"/>
      <c r="Q233" s="568"/>
      <c r="R233" s="568"/>
      <c r="S233" s="568"/>
      <c r="T233" s="568"/>
      <c r="U233" s="568"/>
      <c r="V233" s="568"/>
      <c r="W233" s="568"/>
      <c r="X233" s="568"/>
      <c r="Y233" s="568"/>
      <c r="Z233" s="568"/>
      <c r="AA233" s="568"/>
      <c r="AB233" s="568"/>
      <c r="AC233" s="568"/>
      <c r="AD233" s="568"/>
      <c r="AE233" s="568"/>
      <c r="AF233" s="568"/>
      <c r="AG233" s="568"/>
      <c r="AH233" s="568"/>
      <c r="AI233" s="568"/>
      <c r="AJ233" s="568"/>
      <c r="AK233" s="568"/>
      <c r="AL233" s="568"/>
      <c r="AM233" s="568"/>
      <c r="AN233" s="568"/>
      <c r="AO233" s="568"/>
      <c r="AP233" s="568"/>
      <c r="AQ233" s="568"/>
      <c r="AR233" s="568"/>
      <c r="AS233" s="568"/>
      <c r="AT233" s="568"/>
      <c r="AU233" s="568"/>
      <c r="AV233" s="568"/>
      <c r="AW233" s="568"/>
      <c r="AX233" s="568"/>
      <c r="AY233" s="568"/>
      <c r="AZ233" s="568"/>
      <c r="BA233" s="568"/>
      <c r="BB233" s="568"/>
      <c r="BC233" s="568">
        <v>3</v>
      </c>
      <c r="BD233" s="568"/>
      <c r="BE233" s="568"/>
      <c r="BF233" s="568"/>
      <c r="BG233" s="568"/>
      <c r="BH233" s="568"/>
      <c r="BI233" s="568"/>
      <c r="BJ233" s="568"/>
      <c r="BK233" s="568"/>
      <c r="BL233" s="568"/>
      <c r="BM233" s="568"/>
      <c r="BN233" s="568"/>
      <c r="BO233" s="568"/>
      <c r="BP233" s="568"/>
      <c r="BQ233" s="568"/>
      <c r="BR233" s="568"/>
      <c r="BS233" s="568">
        <v>4</v>
      </c>
      <c r="BT233" s="568"/>
      <c r="BU233" s="568"/>
      <c r="BV233" s="568"/>
      <c r="BW233" s="568"/>
      <c r="BX233" s="568"/>
      <c r="BY233" s="568"/>
      <c r="BZ233" s="568"/>
      <c r="CA233" s="568"/>
      <c r="CB233" s="568"/>
      <c r="CC233" s="568"/>
      <c r="CD233" s="568"/>
      <c r="CE233" s="568"/>
      <c r="CF233" s="568"/>
      <c r="CG233" s="568"/>
      <c r="CH233" s="568"/>
      <c r="CI233" s="568">
        <v>5</v>
      </c>
      <c r="CJ233" s="568"/>
      <c r="CK233" s="568"/>
      <c r="CL233" s="568"/>
      <c r="CM233" s="568"/>
      <c r="CN233" s="568"/>
      <c r="CO233" s="568"/>
      <c r="CP233" s="568"/>
      <c r="CQ233" s="568"/>
      <c r="CR233" s="568"/>
      <c r="CS233" s="568"/>
      <c r="CT233" s="568"/>
      <c r="CU233" s="568"/>
      <c r="CV233" s="568"/>
      <c r="CW233" s="568"/>
      <c r="CX233" s="568"/>
      <c r="CY233" s="568"/>
      <c r="CZ233" s="568"/>
    </row>
    <row r="234" spans="1:104" s="13" customFormat="1" ht="15" customHeight="1" x14ac:dyDescent="0.3">
      <c r="A234" s="578" t="s">
        <v>226</v>
      </c>
      <c r="B234" s="579"/>
      <c r="C234" s="579"/>
      <c r="D234" s="579"/>
      <c r="E234" s="579"/>
      <c r="F234" s="579"/>
      <c r="G234" s="579"/>
      <c r="H234" s="579"/>
      <c r="I234" s="579"/>
      <c r="J234" s="579"/>
      <c r="K234" s="579"/>
      <c r="L234" s="579"/>
      <c r="M234" s="579"/>
      <c r="N234" s="579"/>
      <c r="O234" s="579"/>
      <c r="P234" s="579"/>
      <c r="Q234" s="579"/>
      <c r="R234" s="579"/>
      <c r="S234" s="579"/>
      <c r="T234" s="579"/>
      <c r="U234" s="579"/>
      <c r="V234" s="579"/>
      <c r="W234" s="579"/>
      <c r="X234" s="579"/>
      <c r="Y234" s="579"/>
      <c r="Z234" s="579"/>
      <c r="AA234" s="579"/>
      <c r="AB234" s="579"/>
      <c r="AC234" s="579"/>
      <c r="AD234" s="579"/>
      <c r="AE234" s="579"/>
      <c r="AF234" s="579"/>
      <c r="AG234" s="579"/>
      <c r="AH234" s="579"/>
      <c r="AI234" s="579"/>
      <c r="AJ234" s="579"/>
      <c r="AK234" s="579"/>
      <c r="AL234" s="579"/>
      <c r="AM234" s="579"/>
      <c r="AN234" s="579"/>
      <c r="AO234" s="579"/>
      <c r="AP234" s="579"/>
      <c r="AQ234" s="579"/>
      <c r="AR234" s="579"/>
      <c r="AS234" s="579"/>
      <c r="AT234" s="579"/>
      <c r="AU234" s="579"/>
      <c r="AV234" s="579"/>
      <c r="AW234" s="579"/>
      <c r="AX234" s="579"/>
      <c r="AY234" s="579"/>
      <c r="AZ234" s="579"/>
      <c r="BA234" s="579"/>
      <c r="BB234" s="579"/>
      <c r="BC234" s="579"/>
      <c r="BD234" s="579"/>
      <c r="BE234" s="579"/>
      <c r="BF234" s="579"/>
      <c r="BG234" s="579"/>
      <c r="BH234" s="579"/>
      <c r="BI234" s="579"/>
      <c r="BJ234" s="579"/>
      <c r="BK234" s="579"/>
      <c r="BL234" s="579"/>
      <c r="BM234" s="579"/>
      <c r="BN234" s="579"/>
      <c r="BO234" s="579"/>
      <c r="BP234" s="579"/>
      <c r="BQ234" s="579"/>
      <c r="BR234" s="579"/>
      <c r="BS234" s="579"/>
      <c r="BT234" s="579"/>
      <c r="BU234" s="579"/>
      <c r="BV234" s="579"/>
      <c r="BW234" s="579"/>
      <c r="BX234" s="579"/>
      <c r="BY234" s="579"/>
      <c r="BZ234" s="579"/>
      <c r="CA234" s="579"/>
      <c r="CB234" s="579"/>
      <c r="CC234" s="579"/>
      <c r="CD234" s="579"/>
      <c r="CE234" s="579"/>
      <c r="CF234" s="579"/>
      <c r="CG234" s="579"/>
      <c r="CH234" s="579"/>
      <c r="CI234" s="579"/>
      <c r="CJ234" s="579"/>
      <c r="CK234" s="579"/>
      <c r="CL234" s="579"/>
      <c r="CM234" s="579"/>
      <c r="CN234" s="579"/>
      <c r="CO234" s="579"/>
      <c r="CP234" s="579"/>
      <c r="CQ234" s="579"/>
      <c r="CR234" s="579"/>
      <c r="CS234" s="579"/>
      <c r="CT234" s="579"/>
      <c r="CU234" s="579"/>
      <c r="CV234" s="579"/>
      <c r="CW234" s="579"/>
      <c r="CX234" s="579"/>
      <c r="CY234" s="579"/>
      <c r="CZ234" s="579"/>
    </row>
    <row r="235" spans="1:104" s="13" customFormat="1" ht="15" customHeight="1" x14ac:dyDescent="0.3">
      <c r="A235" s="539"/>
      <c r="B235" s="540"/>
      <c r="C235" s="540"/>
      <c r="D235" s="540"/>
      <c r="E235" s="540"/>
      <c r="F235" s="540"/>
      <c r="G235" s="541"/>
      <c r="H235" s="580"/>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1"/>
      <c r="AL235" s="581"/>
      <c r="AM235" s="581"/>
      <c r="AN235" s="581"/>
      <c r="AO235" s="581"/>
      <c r="AP235" s="581"/>
      <c r="AQ235" s="581"/>
      <c r="AR235" s="581"/>
      <c r="AS235" s="581"/>
      <c r="AT235" s="581"/>
      <c r="AU235" s="581"/>
      <c r="AV235" s="581"/>
      <c r="AW235" s="581"/>
      <c r="AX235" s="581"/>
      <c r="AY235" s="581"/>
      <c r="AZ235" s="581"/>
      <c r="BA235" s="581"/>
      <c r="BB235" s="582"/>
      <c r="BC235" s="530"/>
      <c r="BD235" s="531"/>
      <c r="BE235" s="531"/>
      <c r="BF235" s="531"/>
      <c r="BG235" s="531"/>
      <c r="BH235" s="531"/>
      <c r="BI235" s="531"/>
      <c r="BJ235" s="531"/>
      <c r="BK235" s="531"/>
      <c r="BL235" s="531"/>
      <c r="BM235" s="531"/>
      <c r="BN235" s="531"/>
      <c r="BO235" s="531"/>
      <c r="BP235" s="531"/>
      <c r="BQ235" s="531"/>
      <c r="BR235" s="532"/>
      <c r="BS235" s="530"/>
      <c r="BT235" s="531"/>
      <c r="BU235" s="531"/>
      <c r="BV235" s="531"/>
      <c r="BW235" s="531"/>
      <c r="BX235" s="531"/>
      <c r="BY235" s="531"/>
      <c r="BZ235" s="531"/>
      <c r="CA235" s="531"/>
      <c r="CB235" s="531"/>
      <c r="CC235" s="531"/>
      <c r="CD235" s="531"/>
      <c r="CE235" s="531"/>
      <c r="CF235" s="531"/>
      <c r="CG235" s="531"/>
      <c r="CH235" s="532"/>
      <c r="CI235" s="530">
        <v>0</v>
      </c>
      <c r="CJ235" s="531"/>
      <c r="CK235" s="531"/>
      <c r="CL235" s="531"/>
      <c r="CM235" s="531"/>
      <c r="CN235" s="531"/>
      <c r="CO235" s="531"/>
      <c r="CP235" s="531"/>
      <c r="CQ235" s="531"/>
      <c r="CR235" s="531"/>
      <c r="CS235" s="531"/>
      <c r="CT235" s="531"/>
      <c r="CU235" s="531"/>
      <c r="CV235" s="531"/>
      <c r="CW235" s="531"/>
      <c r="CX235" s="531"/>
      <c r="CY235" s="531"/>
      <c r="CZ235" s="532"/>
    </row>
    <row r="236" spans="1:104" s="13" customFormat="1" ht="15" customHeight="1" x14ac:dyDescent="0.3">
      <c r="A236" s="562" t="s">
        <v>260</v>
      </c>
      <c r="B236" s="563"/>
      <c r="C236" s="563"/>
      <c r="D236" s="563"/>
      <c r="E236" s="563"/>
      <c r="F236" s="563"/>
      <c r="G236" s="563"/>
      <c r="H236" s="563"/>
      <c r="I236" s="563"/>
      <c r="J236" s="563"/>
      <c r="K236" s="563"/>
      <c r="L236" s="563"/>
      <c r="M236" s="563"/>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3"/>
      <c r="AL236" s="563"/>
      <c r="AM236" s="563"/>
      <c r="AN236" s="563"/>
      <c r="AO236" s="563"/>
      <c r="AP236" s="563"/>
      <c r="AQ236" s="563"/>
      <c r="AR236" s="563"/>
      <c r="AS236" s="563"/>
      <c r="AT236" s="563"/>
      <c r="AU236" s="563"/>
      <c r="AV236" s="563"/>
      <c r="AW236" s="563"/>
      <c r="AX236" s="563"/>
      <c r="AY236" s="563"/>
      <c r="AZ236" s="563"/>
      <c r="BA236" s="563"/>
      <c r="BB236" s="564"/>
      <c r="BC236" s="533" t="s">
        <v>4</v>
      </c>
      <c r="BD236" s="533"/>
      <c r="BE236" s="533"/>
      <c r="BF236" s="533"/>
      <c r="BG236" s="533"/>
      <c r="BH236" s="533"/>
      <c r="BI236" s="533"/>
      <c r="BJ236" s="533"/>
      <c r="BK236" s="533"/>
      <c r="BL236" s="533"/>
      <c r="BM236" s="533"/>
      <c r="BN236" s="533"/>
      <c r="BO236" s="533"/>
      <c r="BP236" s="533"/>
      <c r="BQ236" s="533"/>
      <c r="BR236" s="533"/>
      <c r="BS236" s="533" t="s">
        <v>4</v>
      </c>
      <c r="BT236" s="533"/>
      <c r="BU236" s="533"/>
      <c r="BV236" s="533"/>
      <c r="BW236" s="533"/>
      <c r="BX236" s="533"/>
      <c r="BY236" s="533"/>
      <c r="BZ236" s="533"/>
      <c r="CA236" s="533"/>
      <c r="CB236" s="533"/>
      <c r="CC236" s="533"/>
      <c r="CD236" s="533"/>
      <c r="CE236" s="533"/>
      <c r="CF236" s="533"/>
      <c r="CG236" s="533"/>
      <c r="CH236" s="533"/>
      <c r="CI236" s="530"/>
      <c r="CJ236" s="531"/>
      <c r="CK236" s="531"/>
      <c r="CL236" s="531"/>
      <c r="CM236" s="531"/>
      <c r="CN236" s="531"/>
      <c r="CO236" s="531"/>
      <c r="CP236" s="531"/>
      <c r="CQ236" s="531"/>
      <c r="CR236" s="531"/>
      <c r="CS236" s="531"/>
      <c r="CT236" s="531"/>
      <c r="CU236" s="531"/>
      <c r="CV236" s="531"/>
      <c r="CW236" s="531"/>
      <c r="CX236" s="531"/>
      <c r="CY236" s="531"/>
      <c r="CZ236" s="532"/>
    </row>
    <row r="237" spans="1:104" s="13" customFormat="1" ht="15" customHeight="1" x14ac:dyDescent="0.3">
      <c r="A237" s="578" t="s">
        <v>226</v>
      </c>
      <c r="B237" s="579"/>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79"/>
      <c r="AL237" s="579"/>
      <c r="AM237" s="579"/>
      <c r="AN237" s="579"/>
      <c r="AO237" s="579"/>
      <c r="AP237" s="579"/>
      <c r="AQ237" s="579"/>
      <c r="AR237" s="579"/>
      <c r="AS237" s="579"/>
      <c r="AT237" s="579"/>
      <c r="AU237" s="579"/>
      <c r="AV237" s="579"/>
      <c r="AW237" s="579"/>
      <c r="AX237" s="579"/>
      <c r="AY237" s="579"/>
      <c r="AZ237" s="579"/>
      <c r="BA237" s="579"/>
      <c r="BB237" s="579"/>
      <c r="BC237" s="579"/>
      <c r="BD237" s="579"/>
      <c r="BE237" s="579"/>
      <c r="BF237" s="579"/>
      <c r="BG237" s="579"/>
      <c r="BH237" s="579"/>
      <c r="BI237" s="579"/>
      <c r="BJ237" s="579"/>
      <c r="BK237" s="579"/>
      <c r="BL237" s="579"/>
      <c r="BM237" s="579"/>
      <c r="BN237" s="579"/>
      <c r="BO237" s="579"/>
      <c r="BP237" s="579"/>
      <c r="BQ237" s="579"/>
      <c r="BR237" s="579"/>
      <c r="BS237" s="579"/>
      <c r="BT237" s="579"/>
      <c r="BU237" s="579"/>
      <c r="BV237" s="579"/>
      <c r="BW237" s="579"/>
      <c r="BX237" s="579"/>
      <c r="BY237" s="579"/>
      <c r="BZ237" s="579"/>
      <c r="CA237" s="579"/>
      <c r="CB237" s="579"/>
      <c r="CC237" s="579"/>
      <c r="CD237" s="579"/>
      <c r="CE237" s="579"/>
      <c r="CF237" s="579"/>
      <c r="CG237" s="579"/>
      <c r="CH237" s="579"/>
      <c r="CI237" s="579"/>
      <c r="CJ237" s="579"/>
      <c r="CK237" s="579"/>
      <c r="CL237" s="579"/>
      <c r="CM237" s="579"/>
      <c r="CN237" s="579"/>
      <c r="CO237" s="579"/>
      <c r="CP237" s="579"/>
      <c r="CQ237" s="579"/>
      <c r="CR237" s="579"/>
      <c r="CS237" s="579"/>
      <c r="CT237" s="579"/>
      <c r="CU237" s="579"/>
      <c r="CV237" s="579"/>
      <c r="CW237" s="579"/>
      <c r="CX237" s="579"/>
      <c r="CY237" s="579"/>
      <c r="CZ237" s="579"/>
    </row>
    <row r="238" spans="1:104" s="13" customFormat="1" ht="15" customHeight="1" x14ac:dyDescent="0.3">
      <c r="A238" s="539"/>
      <c r="B238" s="540"/>
      <c r="C238" s="540"/>
      <c r="D238" s="540"/>
      <c r="E238" s="540"/>
      <c r="F238" s="540"/>
      <c r="G238" s="541"/>
      <c r="H238" s="580"/>
      <c r="I238" s="581"/>
      <c r="J238" s="581"/>
      <c r="K238" s="581"/>
      <c r="L238" s="581"/>
      <c r="M238" s="581"/>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1"/>
      <c r="AK238" s="581"/>
      <c r="AL238" s="581"/>
      <c r="AM238" s="581"/>
      <c r="AN238" s="581"/>
      <c r="AO238" s="581"/>
      <c r="AP238" s="581"/>
      <c r="AQ238" s="581"/>
      <c r="AR238" s="581"/>
      <c r="AS238" s="581"/>
      <c r="AT238" s="581"/>
      <c r="AU238" s="581"/>
      <c r="AV238" s="581"/>
      <c r="AW238" s="581"/>
      <c r="AX238" s="581"/>
      <c r="AY238" s="581"/>
      <c r="AZ238" s="581"/>
      <c r="BA238" s="581"/>
      <c r="BB238" s="582"/>
      <c r="BC238" s="530"/>
      <c r="BD238" s="531"/>
      <c r="BE238" s="531"/>
      <c r="BF238" s="531"/>
      <c r="BG238" s="531"/>
      <c r="BH238" s="531"/>
      <c r="BI238" s="531"/>
      <c r="BJ238" s="531"/>
      <c r="BK238" s="531"/>
      <c r="BL238" s="531"/>
      <c r="BM238" s="531"/>
      <c r="BN238" s="531"/>
      <c r="BO238" s="531"/>
      <c r="BP238" s="531"/>
      <c r="BQ238" s="531"/>
      <c r="BR238" s="532"/>
      <c r="BS238" s="530"/>
      <c r="BT238" s="531"/>
      <c r="BU238" s="531"/>
      <c r="BV238" s="531"/>
      <c r="BW238" s="531"/>
      <c r="BX238" s="531"/>
      <c r="BY238" s="531"/>
      <c r="BZ238" s="531"/>
      <c r="CA238" s="531"/>
      <c r="CB238" s="531"/>
      <c r="CC238" s="531"/>
      <c r="CD238" s="531"/>
      <c r="CE238" s="531"/>
      <c r="CF238" s="531"/>
      <c r="CG238" s="531"/>
      <c r="CH238" s="532"/>
      <c r="CI238" s="530"/>
      <c r="CJ238" s="531"/>
      <c r="CK238" s="531"/>
      <c r="CL238" s="531"/>
      <c r="CM238" s="531"/>
      <c r="CN238" s="531"/>
      <c r="CO238" s="531"/>
      <c r="CP238" s="531"/>
      <c r="CQ238" s="531"/>
      <c r="CR238" s="531"/>
      <c r="CS238" s="531"/>
      <c r="CT238" s="531"/>
      <c r="CU238" s="531"/>
      <c r="CV238" s="531"/>
      <c r="CW238" s="531"/>
      <c r="CX238" s="531"/>
      <c r="CY238" s="531"/>
      <c r="CZ238" s="532"/>
    </row>
    <row r="239" spans="1:104" s="13" customFormat="1" ht="15" customHeight="1" x14ac:dyDescent="0.3">
      <c r="A239" s="562" t="s">
        <v>260</v>
      </c>
      <c r="B239" s="563"/>
      <c r="C239" s="563"/>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3"/>
      <c r="AL239" s="563"/>
      <c r="AM239" s="563"/>
      <c r="AN239" s="563"/>
      <c r="AO239" s="563"/>
      <c r="AP239" s="563"/>
      <c r="AQ239" s="563"/>
      <c r="AR239" s="563"/>
      <c r="AS239" s="563"/>
      <c r="AT239" s="563"/>
      <c r="AU239" s="563"/>
      <c r="AV239" s="563"/>
      <c r="AW239" s="563"/>
      <c r="AX239" s="563"/>
      <c r="AY239" s="563"/>
      <c r="AZ239" s="563"/>
      <c r="BA239" s="563"/>
      <c r="BB239" s="564"/>
      <c r="BC239" s="533" t="s">
        <v>4</v>
      </c>
      <c r="BD239" s="533"/>
      <c r="BE239" s="533"/>
      <c r="BF239" s="533"/>
      <c r="BG239" s="533"/>
      <c r="BH239" s="533"/>
      <c r="BI239" s="533"/>
      <c r="BJ239" s="533"/>
      <c r="BK239" s="533"/>
      <c r="BL239" s="533"/>
      <c r="BM239" s="533"/>
      <c r="BN239" s="533"/>
      <c r="BO239" s="533"/>
      <c r="BP239" s="533"/>
      <c r="BQ239" s="533"/>
      <c r="BR239" s="533"/>
      <c r="BS239" s="533" t="s">
        <v>4</v>
      </c>
      <c r="BT239" s="533"/>
      <c r="BU239" s="533"/>
      <c r="BV239" s="533"/>
      <c r="BW239" s="533"/>
      <c r="BX239" s="533"/>
      <c r="BY239" s="533"/>
      <c r="BZ239" s="533"/>
      <c r="CA239" s="533"/>
      <c r="CB239" s="533"/>
      <c r="CC239" s="533"/>
      <c r="CD239" s="533"/>
      <c r="CE239" s="533"/>
      <c r="CF239" s="533"/>
      <c r="CG239" s="533"/>
      <c r="CH239" s="533"/>
      <c r="CI239" s="530"/>
      <c r="CJ239" s="531"/>
      <c r="CK239" s="531"/>
      <c r="CL239" s="531"/>
      <c r="CM239" s="531"/>
      <c r="CN239" s="531"/>
      <c r="CO239" s="531"/>
      <c r="CP239" s="531"/>
      <c r="CQ239" s="531"/>
      <c r="CR239" s="531"/>
      <c r="CS239" s="531"/>
      <c r="CT239" s="531"/>
      <c r="CU239" s="531"/>
      <c r="CV239" s="531"/>
      <c r="CW239" s="531"/>
      <c r="CX239" s="531"/>
      <c r="CY239" s="531"/>
      <c r="CZ239" s="532"/>
    </row>
    <row r="240" spans="1:104" s="13" customFormat="1" ht="15" customHeight="1" x14ac:dyDescent="0.3">
      <c r="A240" s="542" t="s">
        <v>52</v>
      </c>
      <c r="B240" s="543"/>
      <c r="C240" s="543"/>
      <c r="D240" s="543"/>
      <c r="E240" s="543"/>
      <c r="F240" s="543"/>
      <c r="G240" s="543"/>
      <c r="H240" s="543"/>
      <c r="I240" s="543"/>
      <c r="J240" s="543"/>
      <c r="K240" s="543"/>
      <c r="L240" s="543"/>
      <c r="M240" s="543"/>
      <c r="N240" s="543"/>
      <c r="O240" s="543"/>
      <c r="P240" s="543"/>
      <c r="Q240" s="543"/>
      <c r="R240" s="543"/>
      <c r="S240" s="543"/>
      <c r="T240" s="543"/>
      <c r="U240" s="543"/>
      <c r="V240" s="543"/>
      <c r="W240" s="543"/>
      <c r="X240" s="543"/>
      <c r="Y240" s="543"/>
      <c r="Z240" s="543"/>
      <c r="AA240" s="543"/>
      <c r="AB240" s="543"/>
      <c r="AC240" s="543"/>
      <c r="AD240" s="543"/>
      <c r="AE240" s="543"/>
      <c r="AF240" s="543"/>
      <c r="AG240" s="543"/>
      <c r="AH240" s="543"/>
      <c r="AI240" s="543"/>
      <c r="AJ240" s="543"/>
      <c r="AK240" s="543"/>
      <c r="AL240" s="543"/>
      <c r="AM240" s="543"/>
      <c r="AN240" s="543"/>
      <c r="AO240" s="543"/>
      <c r="AP240" s="543"/>
      <c r="AQ240" s="543"/>
      <c r="AR240" s="543"/>
      <c r="AS240" s="543"/>
      <c r="AT240" s="543"/>
      <c r="AU240" s="543"/>
      <c r="AV240" s="543"/>
      <c r="AW240" s="543"/>
      <c r="AX240" s="543"/>
      <c r="AY240" s="543"/>
      <c r="AZ240" s="543"/>
      <c r="BA240" s="543"/>
      <c r="BB240" s="544"/>
      <c r="BC240" s="533" t="s">
        <v>4</v>
      </c>
      <c r="BD240" s="533"/>
      <c r="BE240" s="533"/>
      <c r="BF240" s="533"/>
      <c r="BG240" s="533"/>
      <c r="BH240" s="533"/>
      <c r="BI240" s="533"/>
      <c r="BJ240" s="533"/>
      <c r="BK240" s="533"/>
      <c r="BL240" s="533"/>
      <c r="BM240" s="533"/>
      <c r="BN240" s="533"/>
      <c r="BO240" s="533"/>
      <c r="BP240" s="533"/>
      <c r="BQ240" s="533"/>
      <c r="BR240" s="533"/>
      <c r="BS240" s="533" t="s">
        <v>4</v>
      </c>
      <c r="BT240" s="533"/>
      <c r="BU240" s="533"/>
      <c r="BV240" s="533"/>
      <c r="BW240" s="533"/>
      <c r="BX240" s="533"/>
      <c r="BY240" s="533"/>
      <c r="BZ240" s="533"/>
      <c r="CA240" s="533"/>
      <c r="CB240" s="533"/>
      <c r="CC240" s="533"/>
      <c r="CD240" s="533"/>
      <c r="CE240" s="533"/>
      <c r="CF240" s="533"/>
      <c r="CG240" s="533"/>
      <c r="CH240" s="533"/>
      <c r="CI240" s="533">
        <v>0</v>
      </c>
      <c r="CJ240" s="533"/>
      <c r="CK240" s="533"/>
      <c r="CL240" s="533"/>
      <c r="CM240" s="533"/>
      <c r="CN240" s="533"/>
      <c r="CO240" s="533"/>
      <c r="CP240" s="533"/>
      <c r="CQ240" s="533"/>
      <c r="CR240" s="533"/>
      <c r="CS240" s="533"/>
      <c r="CT240" s="533"/>
      <c r="CU240" s="533"/>
      <c r="CV240" s="533"/>
      <c r="CW240" s="533"/>
      <c r="CX240" s="533"/>
      <c r="CY240" s="533"/>
      <c r="CZ240" s="533"/>
    </row>
    <row r="241" spans="1:104" ht="12" customHeight="1" x14ac:dyDescent="0.25"/>
    <row r="242" spans="1:104" s="52" customFormat="1" x14ac:dyDescent="0.25">
      <c r="A242" s="545" t="s">
        <v>252</v>
      </c>
      <c r="B242" s="545"/>
      <c r="C242" s="545"/>
      <c r="D242" s="545"/>
      <c r="E242" s="545"/>
      <c r="F242" s="545"/>
      <c r="G242" s="545"/>
      <c r="H242" s="545"/>
      <c r="I242" s="545"/>
      <c r="J242" s="545"/>
      <c r="K242" s="545"/>
      <c r="L242" s="545"/>
      <c r="M242" s="545"/>
      <c r="N242" s="545"/>
      <c r="O242" s="545"/>
      <c r="P242" s="545"/>
      <c r="Q242" s="545"/>
      <c r="R242" s="545"/>
      <c r="S242" s="545"/>
      <c r="T242" s="545"/>
      <c r="U242" s="545"/>
      <c r="V242" s="545"/>
      <c r="W242" s="545"/>
      <c r="X242" s="545"/>
      <c r="Y242" s="545"/>
      <c r="Z242" s="545"/>
      <c r="AA242" s="545"/>
      <c r="AB242" s="545"/>
      <c r="AC242" s="545"/>
      <c r="AD242" s="545"/>
      <c r="AE242" s="545"/>
      <c r="AF242" s="545"/>
      <c r="AG242" s="545"/>
      <c r="AH242" s="545"/>
      <c r="AI242" s="545"/>
      <c r="AJ242" s="545"/>
      <c r="AK242" s="545"/>
      <c r="AL242" s="545"/>
      <c r="AM242" s="545"/>
      <c r="AN242" s="545"/>
      <c r="AO242" s="545"/>
      <c r="AP242" s="545"/>
      <c r="AQ242" s="545"/>
      <c r="AR242" s="545"/>
      <c r="AS242" s="545"/>
      <c r="AT242" s="545"/>
      <c r="AU242" s="545"/>
      <c r="AV242" s="545"/>
      <c r="AW242" s="545"/>
      <c r="AX242" s="545"/>
      <c r="AY242" s="545"/>
      <c r="AZ242" s="545"/>
      <c r="BA242" s="545"/>
      <c r="BB242" s="545"/>
      <c r="BC242" s="545"/>
      <c r="BD242" s="545"/>
      <c r="BE242" s="545"/>
      <c r="BF242" s="545"/>
      <c r="BG242" s="545"/>
      <c r="BH242" s="545"/>
      <c r="BI242" s="545"/>
      <c r="BJ242" s="545"/>
      <c r="BK242" s="545"/>
      <c r="BL242" s="545"/>
      <c r="BM242" s="545"/>
      <c r="BN242" s="545"/>
      <c r="BO242" s="545"/>
      <c r="BP242" s="545"/>
      <c r="BQ242" s="545"/>
      <c r="BR242" s="545"/>
      <c r="BS242" s="545"/>
      <c r="BT242" s="545"/>
      <c r="BU242" s="545"/>
      <c r="BV242" s="545"/>
      <c r="BW242" s="545"/>
      <c r="BX242" s="545"/>
      <c r="BY242" s="545"/>
      <c r="BZ242" s="545"/>
      <c r="CA242" s="545"/>
      <c r="CB242" s="545"/>
      <c r="CC242" s="545"/>
      <c r="CD242" s="545"/>
      <c r="CE242" s="545"/>
      <c r="CF242" s="545"/>
      <c r="CG242" s="545"/>
      <c r="CH242" s="545"/>
      <c r="CI242" s="545"/>
      <c r="CJ242" s="545"/>
      <c r="CK242" s="545"/>
      <c r="CL242" s="545"/>
      <c r="CM242" s="545"/>
      <c r="CN242" s="545"/>
      <c r="CO242" s="545"/>
      <c r="CP242" s="545"/>
      <c r="CQ242" s="545"/>
      <c r="CR242" s="545"/>
      <c r="CS242" s="545"/>
      <c r="CT242" s="545"/>
      <c r="CU242" s="545"/>
      <c r="CV242" s="545"/>
      <c r="CW242" s="545"/>
      <c r="CX242" s="545"/>
      <c r="CY242" s="545"/>
      <c r="CZ242" s="545"/>
    </row>
    <row r="243" spans="1:104" s="52" customFormat="1" x14ac:dyDescent="0.25">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3"/>
      <c r="BL243" s="53"/>
      <c r="BM243" s="53"/>
      <c r="BN243" s="53"/>
      <c r="BO243" s="53"/>
      <c r="BP243" s="53"/>
      <c r="BQ243" s="53"/>
      <c r="BR243" s="53"/>
      <c r="BS243" s="53"/>
      <c r="BT243" s="53"/>
      <c r="BU243" s="53"/>
      <c r="BV243" s="53"/>
      <c r="BW243" s="53"/>
      <c r="BX243" s="53"/>
      <c r="BY243" s="53"/>
      <c r="BZ243" s="53"/>
      <c r="CA243" s="53"/>
      <c r="CB243" s="53"/>
      <c r="CC243" s="53"/>
      <c r="CD243" s="53"/>
      <c r="CE243" s="53"/>
      <c r="CF243" s="53"/>
      <c r="CG243" s="53"/>
      <c r="CH243" s="53"/>
      <c r="CI243" s="53"/>
      <c r="CJ243" s="53"/>
      <c r="CK243" s="53"/>
      <c r="CL243" s="53"/>
      <c r="CM243" s="53"/>
      <c r="CN243" s="53"/>
      <c r="CO243" s="53"/>
      <c r="CP243" s="53"/>
      <c r="CQ243" s="53"/>
      <c r="CR243" s="53"/>
      <c r="CS243" s="53"/>
      <c r="CT243" s="53"/>
      <c r="CU243" s="53"/>
      <c r="CV243" s="53"/>
      <c r="CW243" s="53"/>
      <c r="CX243" s="53"/>
      <c r="CY243" s="53"/>
      <c r="CZ243" s="53"/>
    </row>
    <row r="244" spans="1:104" s="52" customFormat="1" x14ac:dyDescent="0.25">
      <c r="A244" s="52" t="s">
        <v>43</v>
      </c>
      <c r="W244" s="548" t="s">
        <v>486</v>
      </c>
      <c r="X244" s="548"/>
      <c r="Y244" s="548"/>
      <c r="Z244" s="548"/>
      <c r="AA244" s="548"/>
      <c r="AB244" s="548"/>
      <c r="AC244" s="548"/>
      <c r="AD244" s="548"/>
      <c r="AE244" s="548"/>
      <c r="AF244" s="548"/>
      <c r="AG244" s="548"/>
      <c r="AH244" s="548"/>
      <c r="AI244" s="548"/>
      <c r="AJ244" s="548"/>
      <c r="AK244" s="548"/>
      <c r="AL244" s="548"/>
      <c r="AM244" s="548"/>
      <c r="AN244" s="548"/>
      <c r="AO244" s="548"/>
      <c r="AP244" s="548"/>
      <c r="AQ244" s="548"/>
      <c r="AR244" s="548"/>
      <c r="AS244" s="548"/>
      <c r="AT244" s="548"/>
      <c r="AU244" s="548"/>
      <c r="AV244" s="548"/>
      <c r="AW244" s="548"/>
      <c r="AX244" s="548"/>
      <c r="AY244" s="548"/>
      <c r="AZ244" s="548"/>
      <c r="BA244" s="548"/>
      <c r="BB244" s="548"/>
      <c r="BC244" s="548"/>
      <c r="BD244" s="548"/>
      <c r="BE244" s="548"/>
      <c r="BF244" s="548"/>
      <c r="BG244" s="548"/>
      <c r="BH244" s="548"/>
      <c r="BI244" s="548"/>
      <c r="BJ244" s="548"/>
      <c r="BK244" s="548"/>
      <c r="BL244" s="548"/>
      <c r="BM244" s="548"/>
      <c r="BN244" s="548"/>
      <c r="BO244" s="548"/>
      <c r="BP244" s="548"/>
      <c r="BQ244" s="548"/>
      <c r="BR244" s="548"/>
      <c r="BS244" s="548"/>
      <c r="BT244" s="548"/>
      <c r="BU244" s="548"/>
      <c r="BV244" s="548"/>
      <c r="BW244" s="548"/>
      <c r="BX244" s="548"/>
      <c r="BY244" s="548"/>
      <c r="BZ244" s="548"/>
      <c r="CA244" s="548"/>
      <c r="CB244" s="548"/>
      <c r="CC244" s="548"/>
      <c r="CD244" s="548"/>
      <c r="CE244" s="548"/>
      <c r="CF244" s="548"/>
      <c r="CG244" s="548"/>
      <c r="CH244" s="548"/>
      <c r="CI244" s="548"/>
      <c r="CJ244" s="548"/>
      <c r="CK244" s="548"/>
      <c r="CL244" s="548"/>
      <c r="CM244" s="548"/>
      <c r="CN244" s="548"/>
      <c r="CO244" s="548"/>
      <c r="CP244" s="548"/>
      <c r="CQ244" s="548"/>
      <c r="CR244" s="548"/>
      <c r="CS244" s="548"/>
      <c r="CT244" s="548"/>
      <c r="CU244" s="548"/>
      <c r="CV244" s="548"/>
      <c r="CW244" s="548"/>
      <c r="CX244" s="548"/>
      <c r="CY244" s="548"/>
      <c r="CZ244" s="548"/>
    </row>
    <row r="245" spans="1:104" s="52" customFormat="1" x14ac:dyDescent="0.25">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c r="BS245" s="53"/>
      <c r="BT245" s="53"/>
      <c r="BU245" s="53"/>
      <c r="BV245" s="53"/>
      <c r="BW245" s="53"/>
      <c r="BX245" s="53"/>
      <c r="BY245" s="53"/>
      <c r="BZ245" s="53"/>
      <c r="CA245" s="53"/>
      <c r="CB245" s="53"/>
      <c r="CC245" s="53"/>
      <c r="CD245" s="53"/>
      <c r="CE245" s="53"/>
      <c r="CF245" s="53"/>
      <c r="CG245" s="53"/>
      <c r="CH245" s="53"/>
      <c r="CI245" s="53"/>
      <c r="CJ245" s="53"/>
      <c r="CK245" s="53"/>
      <c r="CL245" s="53"/>
      <c r="CM245" s="53"/>
      <c r="CN245" s="53"/>
      <c r="CO245" s="53"/>
      <c r="CP245" s="53"/>
      <c r="CQ245" s="53"/>
      <c r="CR245" s="53"/>
      <c r="CS245" s="53"/>
      <c r="CT245" s="53"/>
      <c r="CU245" s="53"/>
      <c r="CV245" s="53"/>
      <c r="CW245" s="53"/>
      <c r="CX245" s="53"/>
      <c r="CY245" s="53"/>
      <c r="CZ245" s="53"/>
    </row>
    <row r="246" spans="1:104" s="54" customFormat="1" ht="54" customHeight="1" x14ac:dyDescent="0.3">
      <c r="A246" s="470" t="s">
        <v>45</v>
      </c>
      <c r="B246" s="471"/>
      <c r="C246" s="471"/>
      <c r="D246" s="471"/>
      <c r="E246" s="471"/>
      <c r="F246" s="471"/>
      <c r="G246" s="472"/>
      <c r="H246" s="470" t="s">
        <v>0</v>
      </c>
      <c r="I246" s="471"/>
      <c r="J246" s="471"/>
      <c r="K246" s="471"/>
      <c r="L246" s="471"/>
      <c r="M246" s="471"/>
      <c r="N246" s="471"/>
      <c r="O246" s="471"/>
      <c r="P246" s="471"/>
      <c r="Q246" s="471"/>
      <c r="R246" s="471"/>
      <c r="S246" s="471"/>
      <c r="T246" s="471"/>
      <c r="U246" s="471"/>
      <c r="V246" s="471"/>
      <c r="W246" s="471"/>
      <c r="X246" s="471"/>
      <c r="Y246" s="471"/>
      <c r="Z246" s="471"/>
      <c r="AA246" s="471"/>
      <c r="AB246" s="471"/>
      <c r="AC246" s="471"/>
      <c r="AD246" s="471"/>
      <c r="AE246" s="471"/>
      <c r="AF246" s="471"/>
      <c r="AG246" s="471"/>
      <c r="AH246" s="471"/>
      <c r="AI246" s="471"/>
      <c r="AJ246" s="471"/>
      <c r="AK246" s="471"/>
      <c r="AL246" s="471"/>
      <c r="AM246" s="471"/>
      <c r="AN246" s="471"/>
      <c r="AO246" s="471"/>
      <c r="AP246" s="471"/>
      <c r="AQ246" s="471"/>
      <c r="AR246" s="471"/>
      <c r="AS246" s="471"/>
      <c r="AT246" s="471"/>
      <c r="AU246" s="471"/>
      <c r="AV246" s="471"/>
      <c r="AW246" s="471"/>
      <c r="AX246" s="471"/>
      <c r="AY246" s="471"/>
      <c r="AZ246" s="471"/>
      <c r="BA246" s="471"/>
      <c r="BB246" s="472"/>
      <c r="BC246" s="549" t="s">
        <v>88</v>
      </c>
      <c r="BD246" s="550"/>
      <c r="BE246" s="550"/>
      <c r="BF246" s="550"/>
      <c r="BG246" s="550"/>
      <c r="BH246" s="550"/>
      <c r="BI246" s="550"/>
      <c r="BJ246" s="550"/>
      <c r="BK246" s="550"/>
      <c r="BL246" s="550"/>
      <c r="BM246" s="550"/>
      <c r="BN246" s="550"/>
      <c r="BO246" s="550"/>
      <c r="BP246" s="550"/>
      <c r="BQ246" s="550"/>
      <c r="BR246" s="551"/>
      <c r="BS246" s="549" t="s">
        <v>278</v>
      </c>
      <c r="BT246" s="550"/>
      <c r="BU246" s="550"/>
      <c r="BV246" s="550"/>
      <c r="BW246" s="550"/>
      <c r="BX246" s="550"/>
      <c r="BY246" s="550"/>
      <c r="BZ246" s="550"/>
      <c r="CA246" s="550"/>
      <c r="CB246" s="550"/>
      <c r="CC246" s="550"/>
      <c r="CD246" s="550"/>
      <c r="CE246" s="550"/>
      <c r="CF246" s="550"/>
      <c r="CG246" s="550"/>
      <c r="CH246" s="551"/>
      <c r="CI246" s="549" t="s">
        <v>277</v>
      </c>
      <c r="CJ246" s="550"/>
      <c r="CK246" s="550"/>
      <c r="CL246" s="550"/>
      <c r="CM246" s="550"/>
      <c r="CN246" s="550"/>
      <c r="CO246" s="550"/>
      <c r="CP246" s="550"/>
      <c r="CQ246" s="550"/>
      <c r="CR246" s="550"/>
      <c r="CS246" s="550"/>
      <c r="CT246" s="550"/>
      <c r="CU246" s="550"/>
      <c r="CV246" s="550"/>
      <c r="CW246" s="550"/>
      <c r="CX246" s="550"/>
      <c r="CY246" s="550"/>
      <c r="CZ246" s="551"/>
    </row>
    <row r="247" spans="1:104" s="12" customFormat="1" ht="13.2" x14ac:dyDescent="0.3">
      <c r="A247" s="568">
        <v>1</v>
      </c>
      <c r="B247" s="568"/>
      <c r="C247" s="568"/>
      <c r="D247" s="568"/>
      <c r="E247" s="568"/>
      <c r="F247" s="568"/>
      <c r="G247" s="568"/>
      <c r="H247" s="568">
        <v>2</v>
      </c>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8"/>
      <c r="AL247" s="568"/>
      <c r="AM247" s="568"/>
      <c r="AN247" s="568"/>
      <c r="AO247" s="568"/>
      <c r="AP247" s="568"/>
      <c r="AQ247" s="568"/>
      <c r="AR247" s="568"/>
      <c r="AS247" s="568"/>
      <c r="AT247" s="568"/>
      <c r="AU247" s="568"/>
      <c r="AV247" s="568"/>
      <c r="AW247" s="568"/>
      <c r="AX247" s="568"/>
      <c r="AY247" s="568"/>
      <c r="AZ247" s="568"/>
      <c r="BA247" s="568"/>
      <c r="BB247" s="568"/>
      <c r="BC247" s="568">
        <v>3</v>
      </c>
      <c r="BD247" s="568"/>
      <c r="BE247" s="568"/>
      <c r="BF247" s="568"/>
      <c r="BG247" s="568"/>
      <c r="BH247" s="568"/>
      <c r="BI247" s="568"/>
      <c r="BJ247" s="568"/>
      <c r="BK247" s="568"/>
      <c r="BL247" s="568"/>
      <c r="BM247" s="568"/>
      <c r="BN247" s="568"/>
      <c r="BO247" s="568"/>
      <c r="BP247" s="568"/>
      <c r="BQ247" s="568"/>
      <c r="BR247" s="568"/>
      <c r="BS247" s="568">
        <v>4</v>
      </c>
      <c r="BT247" s="568"/>
      <c r="BU247" s="568"/>
      <c r="BV247" s="568"/>
      <c r="BW247" s="568"/>
      <c r="BX247" s="568"/>
      <c r="BY247" s="568"/>
      <c r="BZ247" s="568"/>
      <c r="CA247" s="568"/>
      <c r="CB247" s="568"/>
      <c r="CC247" s="568"/>
      <c r="CD247" s="568"/>
      <c r="CE247" s="568"/>
      <c r="CF247" s="568"/>
      <c r="CG247" s="568"/>
      <c r="CH247" s="568"/>
      <c r="CI247" s="568">
        <v>5</v>
      </c>
      <c r="CJ247" s="568"/>
      <c r="CK247" s="568"/>
      <c r="CL247" s="568"/>
      <c r="CM247" s="568"/>
      <c r="CN247" s="568"/>
      <c r="CO247" s="568"/>
      <c r="CP247" s="568"/>
      <c r="CQ247" s="568"/>
      <c r="CR247" s="568"/>
      <c r="CS247" s="568"/>
      <c r="CT247" s="568"/>
      <c r="CU247" s="568"/>
      <c r="CV247" s="568"/>
      <c r="CW247" s="568"/>
      <c r="CX247" s="568"/>
      <c r="CY247" s="568"/>
      <c r="CZ247" s="568"/>
    </row>
    <row r="248" spans="1:104" s="13" customFormat="1" ht="15" customHeight="1" x14ac:dyDescent="0.3">
      <c r="A248" s="578" t="s">
        <v>635</v>
      </c>
      <c r="B248" s="579"/>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79"/>
      <c r="AL248" s="579"/>
      <c r="AM248" s="579"/>
      <c r="AN248" s="579"/>
      <c r="AO248" s="579"/>
      <c r="AP248" s="579"/>
      <c r="AQ248" s="579"/>
      <c r="AR248" s="579"/>
      <c r="AS248" s="579"/>
      <c r="AT248" s="579"/>
      <c r="AU248" s="579"/>
      <c r="AV248" s="579"/>
      <c r="AW248" s="579"/>
      <c r="AX248" s="579"/>
      <c r="AY248" s="579"/>
      <c r="AZ248" s="579"/>
      <c r="BA248" s="579"/>
      <c r="BB248" s="579"/>
      <c r="BC248" s="579"/>
      <c r="BD248" s="579"/>
      <c r="BE248" s="579"/>
      <c r="BF248" s="579"/>
      <c r="BG248" s="579"/>
      <c r="BH248" s="579"/>
      <c r="BI248" s="579"/>
      <c r="BJ248" s="579"/>
      <c r="BK248" s="579"/>
      <c r="BL248" s="579"/>
      <c r="BM248" s="579"/>
      <c r="BN248" s="579"/>
      <c r="BO248" s="579"/>
      <c r="BP248" s="579"/>
      <c r="BQ248" s="579"/>
      <c r="BR248" s="579"/>
      <c r="BS248" s="579"/>
      <c r="BT248" s="579"/>
      <c r="BU248" s="579"/>
      <c r="BV248" s="579"/>
      <c r="BW248" s="579"/>
      <c r="BX248" s="579"/>
      <c r="BY248" s="579"/>
      <c r="BZ248" s="579"/>
      <c r="CA248" s="579"/>
      <c r="CB248" s="579"/>
      <c r="CC248" s="579"/>
      <c r="CD248" s="579"/>
      <c r="CE248" s="579"/>
      <c r="CF248" s="579"/>
      <c r="CG248" s="579"/>
      <c r="CH248" s="579"/>
      <c r="CI248" s="579"/>
      <c r="CJ248" s="579"/>
      <c r="CK248" s="579"/>
      <c r="CL248" s="579"/>
      <c r="CM248" s="579"/>
      <c r="CN248" s="579"/>
      <c r="CO248" s="579"/>
      <c r="CP248" s="579"/>
      <c r="CQ248" s="579"/>
      <c r="CR248" s="579"/>
      <c r="CS248" s="579"/>
      <c r="CT248" s="579"/>
      <c r="CU248" s="579"/>
      <c r="CV248" s="579"/>
      <c r="CW248" s="579"/>
      <c r="CX248" s="579"/>
      <c r="CY248" s="579"/>
      <c r="CZ248" s="579"/>
    </row>
    <row r="249" spans="1:104" s="13" customFormat="1" ht="15" customHeight="1" x14ac:dyDescent="0.3">
      <c r="A249" s="539" t="s">
        <v>63</v>
      </c>
      <c r="B249" s="540"/>
      <c r="C249" s="540"/>
      <c r="D249" s="540"/>
      <c r="E249" s="540"/>
      <c r="F249" s="540"/>
      <c r="G249" s="541"/>
      <c r="H249" s="580" t="s">
        <v>474</v>
      </c>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1"/>
      <c r="AL249" s="581"/>
      <c r="AM249" s="581"/>
      <c r="AN249" s="581"/>
      <c r="AO249" s="581"/>
      <c r="AP249" s="581"/>
      <c r="AQ249" s="581"/>
      <c r="AR249" s="581"/>
      <c r="AS249" s="581"/>
      <c r="AT249" s="581"/>
      <c r="AU249" s="581"/>
      <c r="AV249" s="581"/>
      <c r="AW249" s="581"/>
      <c r="AX249" s="581"/>
      <c r="AY249" s="581"/>
      <c r="AZ249" s="581"/>
      <c r="BA249" s="581"/>
      <c r="BB249" s="582"/>
      <c r="BC249" s="530"/>
      <c r="BD249" s="531"/>
      <c r="BE249" s="531"/>
      <c r="BF249" s="531"/>
      <c r="BG249" s="531"/>
      <c r="BH249" s="531"/>
      <c r="BI249" s="531"/>
      <c r="BJ249" s="531"/>
      <c r="BK249" s="531"/>
      <c r="BL249" s="531"/>
      <c r="BM249" s="531"/>
      <c r="BN249" s="531"/>
      <c r="BO249" s="531"/>
      <c r="BP249" s="531"/>
      <c r="BQ249" s="531"/>
      <c r="BR249" s="532"/>
      <c r="BS249" s="530"/>
      <c r="BT249" s="531"/>
      <c r="BU249" s="531"/>
      <c r="BV249" s="531"/>
      <c r="BW249" s="531"/>
      <c r="BX249" s="531"/>
      <c r="BY249" s="531"/>
      <c r="BZ249" s="531"/>
      <c r="CA249" s="531"/>
      <c r="CB249" s="531"/>
      <c r="CC249" s="531"/>
      <c r="CD249" s="531"/>
      <c r="CE249" s="531"/>
      <c r="CF249" s="531"/>
      <c r="CG249" s="531"/>
      <c r="CH249" s="532"/>
      <c r="CI249" s="583">
        <v>147182.73000000001</v>
      </c>
      <c r="CJ249" s="584"/>
      <c r="CK249" s="584"/>
      <c r="CL249" s="584"/>
      <c r="CM249" s="584"/>
      <c r="CN249" s="584"/>
      <c r="CO249" s="584"/>
      <c r="CP249" s="584"/>
      <c r="CQ249" s="584"/>
      <c r="CR249" s="584"/>
      <c r="CS249" s="584"/>
      <c r="CT249" s="584"/>
      <c r="CU249" s="584"/>
      <c r="CV249" s="584"/>
      <c r="CW249" s="584"/>
      <c r="CX249" s="584"/>
      <c r="CY249" s="584"/>
      <c r="CZ249" s="585"/>
    </row>
    <row r="250" spans="1:104" s="13" customFormat="1" ht="15" customHeight="1" x14ac:dyDescent="0.3">
      <c r="A250" s="562" t="s">
        <v>260</v>
      </c>
      <c r="B250" s="563"/>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3"/>
      <c r="AL250" s="563"/>
      <c r="AM250" s="563"/>
      <c r="AN250" s="563"/>
      <c r="AO250" s="563"/>
      <c r="AP250" s="563"/>
      <c r="AQ250" s="563"/>
      <c r="AR250" s="563"/>
      <c r="AS250" s="563"/>
      <c r="AT250" s="563"/>
      <c r="AU250" s="563"/>
      <c r="AV250" s="563"/>
      <c r="AW250" s="563"/>
      <c r="AX250" s="563"/>
      <c r="AY250" s="563"/>
      <c r="AZ250" s="563"/>
      <c r="BA250" s="563"/>
      <c r="BB250" s="564"/>
      <c r="BC250" s="533" t="s">
        <v>4</v>
      </c>
      <c r="BD250" s="533"/>
      <c r="BE250" s="533"/>
      <c r="BF250" s="533"/>
      <c r="BG250" s="533"/>
      <c r="BH250" s="533"/>
      <c r="BI250" s="533"/>
      <c r="BJ250" s="533"/>
      <c r="BK250" s="533"/>
      <c r="BL250" s="533"/>
      <c r="BM250" s="533"/>
      <c r="BN250" s="533"/>
      <c r="BO250" s="533"/>
      <c r="BP250" s="533"/>
      <c r="BQ250" s="533"/>
      <c r="BR250" s="533"/>
      <c r="BS250" s="533" t="s">
        <v>4</v>
      </c>
      <c r="BT250" s="533"/>
      <c r="BU250" s="533"/>
      <c r="BV250" s="533"/>
      <c r="BW250" s="533"/>
      <c r="BX250" s="533"/>
      <c r="BY250" s="533"/>
      <c r="BZ250" s="533"/>
      <c r="CA250" s="533"/>
      <c r="CB250" s="533"/>
      <c r="CC250" s="533"/>
      <c r="CD250" s="533"/>
      <c r="CE250" s="533"/>
      <c r="CF250" s="533"/>
      <c r="CG250" s="533"/>
      <c r="CH250" s="533"/>
      <c r="CI250" s="586">
        <f>SUM(CI249)</f>
        <v>147182.73000000001</v>
      </c>
      <c r="CJ250" s="587"/>
      <c r="CK250" s="587"/>
      <c r="CL250" s="587"/>
      <c r="CM250" s="587"/>
      <c r="CN250" s="587"/>
      <c r="CO250" s="587"/>
      <c r="CP250" s="587"/>
      <c r="CQ250" s="587"/>
      <c r="CR250" s="587"/>
      <c r="CS250" s="587"/>
      <c r="CT250" s="587"/>
      <c r="CU250" s="587"/>
      <c r="CV250" s="587"/>
      <c r="CW250" s="587"/>
      <c r="CX250" s="587"/>
      <c r="CY250" s="587"/>
      <c r="CZ250" s="588"/>
    </row>
    <row r="251" spans="1:104" s="13" customFormat="1" ht="15" customHeight="1" x14ac:dyDescent="0.3">
      <c r="A251" s="578" t="s">
        <v>634</v>
      </c>
      <c r="B251" s="579"/>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79"/>
      <c r="AL251" s="579"/>
      <c r="AM251" s="579"/>
      <c r="AN251" s="579"/>
      <c r="AO251" s="579"/>
      <c r="AP251" s="579"/>
      <c r="AQ251" s="579"/>
      <c r="AR251" s="579"/>
      <c r="AS251" s="579"/>
      <c r="AT251" s="579"/>
      <c r="AU251" s="579"/>
      <c r="AV251" s="579"/>
      <c r="AW251" s="579"/>
      <c r="AX251" s="579"/>
      <c r="AY251" s="579"/>
      <c r="AZ251" s="579"/>
      <c r="BA251" s="579"/>
      <c r="BB251" s="579"/>
      <c r="BC251" s="579"/>
      <c r="BD251" s="579"/>
      <c r="BE251" s="579"/>
      <c r="BF251" s="579"/>
      <c r="BG251" s="579"/>
      <c r="BH251" s="579"/>
      <c r="BI251" s="579"/>
      <c r="BJ251" s="579"/>
      <c r="BK251" s="579"/>
      <c r="BL251" s="579"/>
      <c r="BM251" s="579"/>
      <c r="BN251" s="579"/>
      <c r="BO251" s="579"/>
      <c r="BP251" s="579"/>
      <c r="BQ251" s="579"/>
      <c r="BR251" s="579"/>
      <c r="BS251" s="579"/>
      <c r="BT251" s="579"/>
      <c r="BU251" s="579"/>
      <c r="BV251" s="579"/>
      <c r="BW251" s="579"/>
      <c r="BX251" s="579"/>
      <c r="BY251" s="579"/>
      <c r="BZ251" s="579"/>
      <c r="CA251" s="579"/>
      <c r="CB251" s="579"/>
      <c r="CC251" s="579"/>
      <c r="CD251" s="579"/>
      <c r="CE251" s="579"/>
      <c r="CF251" s="579"/>
      <c r="CG251" s="579"/>
      <c r="CH251" s="579"/>
      <c r="CI251" s="579"/>
      <c r="CJ251" s="579"/>
      <c r="CK251" s="579"/>
      <c r="CL251" s="579"/>
      <c r="CM251" s="579"/>
      <c r="CN251" s="579"/>
      <c r="CO251" s="579"/>
      <c r="CP251" s="579"/>
      <c r="CQ251" s="579"/>
      <c r="CR251" s="579"/>
      <c r="CS251" s="579"/>
      <c r="CT251" s="579"/>
      <c r="CU251" s="579"/>
      <c r="CV251" s="579"/>
      <c r="CW251" s="579"/>
      <c r="CX251" s="579"/>
      <c r="CY251" s="579"/>
      <c r="CZ251" s="579"/>
    </row>
    <row r="252" spans="1:104" s="13" customFormat="1" ht="32.4" customHeight="1" x14ac:dyDescent="0.3">
      <c r="A252" s="539" t="s">
        <v>63</v>
      </c>
      <c r="B252" s="540"/>
      <c r="C252" s="540"/>
      <c r="D252" s="540"/>
      <c r="E252" s="540"/>
      <c r="F252" s="540"/>
      <c r="G252" s="541"/>
      <c r="H252" s="580" t="s">
        <v>626</v>
      </c>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1"/>
      <c r="AL252" s="581"/>
      <c r="AM252" s="581"/>
      <c r="AN252" s="581"/>
      <c r="AO252" s="581"/>
      <c r="AP252" s="581"/>
      <c r="AQ252" s="581"/>
      <c r="AR252" s="581"/>
      <c r="AS252" s="581"/>
      <c r="AT252" s="581"/>
      <c r="AU252" s="581"/>
      <c r="AV252" s="581"/>
      <c r="AW252" s="581"/>
      <c r="AX252" s="581"/>
      <c r="AY252" s="581"/>
      <c r="AZ252" s="581"/>
      <c r="BA252" s="581"/>
      <c r="BB252" s="582"/>
      <c r="BC252" s="530">
        <v>4</v>
      </c>
      <c r="BD252" s="531"/>
      <c r="BE252" s="531"/>
      <c r="BF252" s="531"/>
      <c r="BG252" s="531"/>
      <c r="BH252" s="531"/>
      <c r="BI252" s="531"/>
      <c r="BJ252" s="531"/>
      <c r="BK252" s="531"/>
      <c r="BL252" s="531"/>
      <c r="BM252" s="531"/>
      <c r="BN252" s="531"/>
      <c r="BO252" s="531"/>
      <c r="BP252" s="531"/>
      <c r="BQ252" s="531"/>
      <c r="BR252" s="532"/>
      <c r="BS252" s="530">
        <v>12500</v>
      </c>
      <c r="BT252" s="531"/>
      <c r="BU252" s="531"/>
      <c r="BV252" s="531"/>
      <c r="BW252" s="531"/>
      <c r="BX252" s="531"/>
      <c r="BY252" s="531"/>
      <c r="BZ252" s="531"/>
      <c r="CA252" s="531"/>
      <c r="CB252" s="531"/>
      <c r="CC252" s="531"/>
      <c r="CD252" s="531"/>
      <c r="CE252" s="531"/>
      <c r="CF252" s="531"/>
      <c r="CG252" s="531"/>
      <c r="CH252" s="532"/>
      <c r="CI252" s="583">
        <v>9000</v>
      </c>
      <c r="CJ252" s="584"/>
      <c r="CK252" s="584"/>
      <c r="CL252" s="584"/>
      <c r="CM252" s="584"/>
      <c r="CN252" s="584"/>
      <c r="CO252" s="584"/>
      <c r="CP252" s="584"/>
      <c r="CQ252" s="584"/>
      <c r="CR252" s="584"/>
      <c r="CS252" s="584"/>
      <c r="CT252" s="584"/>
      <c r="CU252" s="584"/>
      <c r="CV252" s="584"/>
      <c r="CW252" s="584"/>
      <c r="CX252" s="584"/>
      <c r="CY252" s="584"/>
      <c r="CZ252" s="585"/>
    </row>
    <row r="253" spans="1:104" s="13" customFormat="1" ht="15" customHeight="1" x14ac:dyDescent="0.3">
      <c r="A253" s="562" t="s">
        <v>260</v>
      </c>
      <c r="B253" s="563"/>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3"/>
      <c r="AL253" s="563"/>
      <c r="AM253" s="563"/>
      <c r="AN253" s="563"/>
      <c r="AO253" s="563"/>
      <c r="AP253" s="563"/>
      <c r="AQ253" s="563"/>
      <c r="AR253" s="563"/>
      <c r="AS253" s="563"/>
      <c r="AT253" s="563"/>
      <c r="AU253" s="563"/>
      <c r="AV253" s="563"/>
      <c r="AW253" s="563"/>
      <c r="AX253" s="563"/>
      <c r="AY253" s="563"/>
      <c r="AZ253" s="563"/>
      <c r="BA253" s="563"/>
      <c r="BB253" s="564"/>
      <c r="BC253" s="533" t="s">
        <v>4</v>
      </c>
      <c r="BD253" s="533"/>
      <c r="BE253" s="533"/>
      <c r="BF253" s="533"/>
      <c r="BG253" s="533"/>
      <c r="BH253" s="533"/>
      <c r="BI253" s="533"/>
      <c r="BJ253" s="533"/>
      <c r="BK253" s="533"/>
      <c r="BL253" s="533"/>
      <c r="BM253" s="533"/>
      <c r="BN253" s="533"/>
      <c r="BO253" s="533"/>
      <c r="BP253" s="533"/>
      <c r="BQ253" s="533"/>
      <c r="BR253" s="533"/>
      <c r="BS253" s="533" t="s">
        <v>4</v>
      </c>
      <c r="BT253" s="533"/>
      <c r="BU253" s="533"/>
      <c r="BV253" s="533"/>
      <c r="BW253" s="533"/>
      <c r="BX253" s="533"/>
      <c r="BY253" s="533"/>
      <c r="BZ253" s="533"/>
      <c r="CA253" s="533"/>
      <c r="CB253" s="533"/>
      <c r="CC253" s="533"/>
      <c r="CD253" s="533"/>
      <c r="CE253" s="533"/>
      <c r="CF253" s="533"/>
      <c r="CG253" s="533"/>
      <c r="CH253" s="533"/>
      <c r="CI253" s="586">
        <f>CI252</f>
        <v>9000</v>
      </c>
      <c r="CJ253" s="587"/>
      <c r="CK253" s="587"/>
      <c r="CL253" s="587"/>
      <c r="CM253" s="587"/>
      <c r="CN253" s="587"/>
      <c r="CO253" s="587"/>
      <c r="CP253" s="587"/>
      <c r="CQ253" s="587"/>
      <c r="CR253" s="587"/>
      <c r="CS253" s="587"/>
      <c r="CT253" s="587"/>
      <c r="CU253" s="587"/>
      <c r="CV253" s="587"/>
      <c r="CW253" s="587"/>
      <c r="CX253" s="587"/>
      <c r="CY253" s="587"/>
      <c r="CZ253" s="588"/>
    </row>
    <row r="254" spans="1:104" s="13" customFormat="1" ht="15" customHeight="1" x14ac:dyDescent="0.3">
      <c r="A254" s="578" t="s">
        <v>636</v>
      </c>
      <c r="B254" s="579"/>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79"/>
      <c r="AL254" s="579"/>
      <c r="AM254" s="579"/>
      <c r="AN254" s="579"/>
      <c r="AO254" s="579"/>
      <c r="AP254" s="579"/>
      <c r="AQ254" s="579"/>
      <c r="AR254" s="579"/>
      <c r="AS254" s="579"/>
      <c r="AT254" s="579"/>
      <c r="AU254" s="579"/>
      <c r="AV254" s="579"/>
      <c r="AW254" s="579"/>
      <c r="AX254" s="579"/>
      <c r="AY254" s="579"/>
      <c r="AZ254" s="579"/>
      <c r="BA254" s="579"/>
      <c r="BB254" s="579"/>
      <c r="BC254" s="579"/>
      <c r="BD254" s="579"/>
      <c r="BE254" s="579"/>
      <c r="BF254" s="579"/>
      <c r="BG254" s="579"/>
      <c r="BH254" s="579"/>
      <c r="BI254" s="579"/>
      <c r="BJ254" s="579"/>
      <c r="BK254" s="579"/>
      <c r="BL254" s="579"/>
      <c r="BM254" s="579"/>
      <c r="BN254" s="579"/>
      <c r="BO254" s="579"/>
      <c r="BP254" s="579"/>
      <c r="BQ254" s="579"/>
      <c r="BR254" s="579"/>
      <c r="BS254" s="579"/>
      <c r="BT254" s="579"/>
      <c r="BU254" s="579"/>
      <c r="BV254" s="579"/>
      <c r="BW254" s="579"/>
      <c r="BX254" s="579"/>
      <c r="BY254" s="579"/>
      <c r="BZ254" s="579"/>
      <c r="CA254" s="579"/>
      <c r="CB254" s="579"/>
      <c r="CC254" s="579"/>
      <c r="CD254" s="579"/>
      <c r="CE254" s="579"/>
      <c r="CF254" s="579"/>
      <c r="CG254" s="579"/>
      <c r="CH254" s="579"/>
      <c r="CI254" s="579"/>
      <c r="CJ254" s="579"/>
      <c r="CK254" s="579"/>
      <c r="CL254" s="579"/>
      <c r="CM254" s="579"/>
      <c r="CN254" s="579"/>
      <c r="CO254" s="579"/>
      <c r="CP254" s="579"/>
      <c r="CQ254" s="579"/>
      <c r="CR254" s="579"/>
      <c r="CS254" s="579"/>
      <c r="CT254" s="579"/>
      <c r="CU254" s="579"/>
      <c r="CV254" s="579"/>
      <c r="CW254" s="579"/>
      <c r="CX254" s="579"/>
      <c r="CY254" s="579"/>
      <c r="CZ254" s="579"/>
    </row>
    <row r="255" spans="1:104" s="13" customFormat="1" ht="24" customHeight="1" x14ac:dyDescent="0.3">
      <c r="A255" s="539" t="s">
        <v>63</v>
      </c>
      <c r="B255" s="540"/>
      <c r="C255" s="540"/>
      <c r="D255" s="540"/>
      <c r="E255" s="540"/>
      <c r="F255" s="540"/>
      <c r="G255" s="541"/>
      <c r="H255" s="580" t="s">
        <v>644</v>
      </c>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1"/>
      <c r="AL255" s="581"/>
      <c r="AM255" s="581"/>
      <c r="AN255" s="581"/>
      <c r="AO255" s="581"/>
      <c r="AP255" s="581"/>
      <c r="AQ255" s="581"/>
      <c r="AR255" s="581"/>
      <c r="AS255" s="581"/>
      <c r="AT255" s="581"/>
      <c r="AU255" s="581"/>
      <c r="AV255" s="581"/>
      <c r="AW255" s="581"/>
      <c r="AX255" s="581"/>
      <c r="AY255" s="581"/>
      <c r="AZ255" s="581"/>
      <c r="BA255" s="581"/>
      <c r="BB255" s="582"/>
      <c r="BC255" s="530">
        <v>5</v>
      </c>
      <c r="BD255" s="531"/>
      <c r="BE255" s="531"/>
      <c r="BF255" s="531"/>
      <c r="BG255" s="531"/>
      <c r="BH255" s="531"/>
      <c r="BI255" s="531"/>
      <c r="BJ255" s="531"/>
      <c r="BK255" s="531"/>
      <c r="BL255" s="531"/>
      <c r="BM255" s="531"/>
      <c r="BN255" s="531"/>
      <c r="BO255" s="531"/>
      <c r="BP255" s="531"/>
      <c r="BQ255" s="531"/>
      <c r="BR255" s="532"/>
      <c r="BS255" s="530">
        <v>3000</v>
      </c>
      <c r="BT255" s="531"/>
      <c r="BU255" s="531"/>
      <c r="BV255" s="531"/>
      <c r="BW255" s="531"/>
      <c r="BX255" s="531"/>
      <c r="BY255" s="531"/>
      <c r="BZ255" s="531"/>
      <c r="CA255" s="531"/>
      <c r="CB255" s="531"/>
      <c r="CC255" s="531"/>
      <c r="CD255" s="531"/>
      <c r="CE255" s="531"/>
      <c r="CF255" s="531"/>
      <c r="CG255" s="531"/>
      <c r="CH255" s="532"/>
      <c r="CI255" s="583">
        <v>25000</v>
      </c>
      <c r="CJ255" s="584"/>
      <c r="CK255" s="584"/>
      <c r="CL255" s="584"/>
      <c r="CM255" s="584"/>
      <c r="CN255" s="584"/>
      <c r="CO255" s="584"/>
      <c r="CP255" s="584"/>
      <c r="CQ255" s="584"/>
      <c r="CR255" s="584"/>
      <c r="CS255" s="584"/>
      <c r="CT255" s="584"/>
      <c r="CU255" s="584"/>
      <c r="CV255" s="584"/>
      <c r="CW255" s="584"/>
      <c r="CX255" s="584"/>
      <c r="CY255" s="584"/>
      <c r="CZ255" s="585"/>
    </row>
    <row r="256" spans="1:104" s="13" customFormat="1" ht="15" customHeight="1" x14ac:dyDescent="0.3">
      <c r="A256" s="562" t="s">
        <v>260</v>
      </c>
      <c r="B256" s="563"/>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3"/>
      <c r="AL256" s="563"/>
      <c r="AM256" s="563"/>
      <c r="AN256" s="563"/>
      <c r="AO256" s="563"/>
      <c r="AP256" s="563"/>
      <c r="AQ256" s="563"/>
      <c r="AR256" s="563"/>
      <c r="AS256" s="563"/>
      <c r="AT256" s="563"/>
      <c r="AU256" s="563"/>
      <c r="AV256" s="563"/>
      <c r="AW256" s="563"/>
      <c r="AX256" s="563"/>
      <c r="AY256" s="563"/>
      <c r="AZ256" s="563"/>
      <c r="BA256" s="563"/>
      <c r="BB256" s="564"/>
      <c r="BC256" s="533" t="s">
        <v>4</v>
      </c>
      <c r="BD256" s="533"/>
      <c r="BE256" s="533"/>
      <c r="BF256" s="533"/>
      <c r="BG256" s="533"/>
      <c r="BH256" s="533"/>
      <c r="BI256" s="533"/>
      <c r="BJ256" s="533"/>
      <c r="BK256" s="533"/>
      <c r="BL256" s="533"/>
      <c r="BM256" s="533"/>
      <c r="BN256" s="533"/>
      <c r="BO256" s="533"/>
      <c r="BP256" s="533"/>
      <c r="BQ256" s="533"/>
      <c r="BR256" s="533"/>
      <c r="BS256" s="533" t="s">
        <v>4</v>
      </c>
      <c r="BT256" s="533"/>
      <c r="BU256" s="533"/>
      <c r="BV256" s="533"/>
      <c r="BW256" s="533"/>
      <c r="BX256" s="533"/>
      <c r="BY256" s="533"/>
      <c r="BZ256" s="533"/>
      <c r="CA256" s="533"/>
      <c r="CB256" s="533"/>
      <c r="CC256" s="533"/>
      <c r="CD256" s="533"/>
      <c r="CE256" s="533"/>
      <c r="CF256" s="533"/>
      <c r="CG256" s="533"/>
      <c r="CH256" s="533"/>
      <c r="CI256" s="586">
        <f>CI255</f>
        <v>25000</v>
      </c>
      <c r="CJ256" s="587"/>
      <c r="CK256" s="587"/>
      <c r="CL256" s="587"/>
      <c r="CM256" s="587"/>
      <c r="CN256" s="587"/>
      <c r="CO256" s="587"/>
      <c r="CP256" s="587"/>
      <c r="CQ256" s="587"/>
      <c r="CR256" s="587"/>
      <c r="CS256" s="587"/>
      <c r="CT256" s="587"/>
      <c r="CU256" s="587"/>
      <c r="CV256" s="587"/>
      <c r="CW256" s="587"/>
      <c r="CX256" s="587"/>
      <c r="CY256" s="587"/>
      <c r="CZ256" s="588"/>
    </row>
    <row r="257" spans="1:104" s="13" customFormat="1" ht="15" customHeight="1" x14ac:dyDescent="0.3">
      <c r="A257" s="542" t="s">
        <v>52</v>
      </c>
      <c r="B257" s="543"/>
      <c r="C257" s="543"/>
      <c r="D257" s="543"/>
      <c r="E257" s="543"/>
      <c r="F257" s="543"/>
      <c r="G257" s="543"/>
      <c r="H257" s="543"/>
      <c r="I257" s="543"/>
      <c r="J257" s="543"/>
      <c r="K257" s="543"/>
      <c r="L257" s="543"/>
      <c r="M257" s="543"/>
      <c r="N257" s="543"/>
      <c r="O257" s="543"/>
      <c r="P257" s="543"/>
      <c r="Q257" s="543"/>
      <c r="R257" s="543"/>
      <c r="S257" s="543"/>
      <c r="T257" s="543"/>
      <c r="U257" s="543"/>
      <c r="V257" s="543"/>
      <c r="W257" s="543"/>
      <c r="X257" s="543"/>
      <c r="Y257" s="543"/>
      <c r="Z257" s="543"/>
      <c r="AA257" s="543"/>
      <c r="AB257" s="543"/>
      <c r="AC257" s="543"/>
      <c r="AD257" s="543"/>
      <c r="AE257" s="543"/>
      <c r="AF257" s="543"/>
      <c r="AG257" s="543"/>
      <c r="AH257" s="543"/>
      <c r="AI257" s="543"/>
      <c r="AJ257" s="543"/>
      <c r="AK257" s="543"/>
      <c r="AL257" s="543"/>
      <c r="AM257" s="543"/>
      <c r="AN257" s="543"/>
      <c r="AO257" s="543"/>
      <c r="AP257" s="543"/>
      <c r="AQ257" s="543"/>
      <c r="AR257" s="543"/>
      <c r="AS257" s="543"/>
      <c r="AT257" s="543"/>
      <c r="AU257" s="543"/>
      <c r="AV257" s="543"/>
      <c r="AW257" s="543"/>
      <c r="AX257" s="543"/>
      <c r="AY257" s="543"/>
      <c r="AZ257" s="543"/>
      <c r="BA257" s="543"/>
      <c r="BB257" s="544"/>
      <c r="BC257" s="533" t="s">
        <v>4</v>
      </c>
      <c r="BD257" s="533"/>
      <c r="BE257" s="533"/>
      <c r="BF257" s="533"/>
      <c r="BG257" s="533"/>
      <c r="BH257" s="533"/>
      <c r="BI257" s="533"/>
      <c r="BJ257" s="533"/>
      <c r="BK257" s="533"/>
      <c r="BL257" s="533"/>
      <c r="BM257" s="533"/>
      <c r="BN257" s="533"/>
      <c r="BO257" s="533"/>
      <c r="BP257" s="533"/>
      <c r="BQ257" s="533"/>
      <c r="BR257" s="533"/>
      <c r="BS257" s="533" t="s">
        <v>4</v>
      </c>
      <c r="BT257" s="533"/>
      <c r="BU257" s="533"/>
      <c r="BV257" s="533"/>
      <c r="BW257" s="533"/>
      <c r="BX257" s="533"/>
      <c r="BY257" s="533"/>
      <c r="BZ257" s="533"/>
      <c r="CA257" s="533"/>
      <c r="CB257" s="533"/>
      <c r="CC257" s="533"/>
      <c r="CD257" s="533"/>
      <c r="CE257" s="533"/>
      <c r="CF257" s="533"/>
      <c r="CG257" s="533"/>
      <c r="CH257" s="533"/>
      <c r="CI257" s="591">
        <f>CI250+CI253+CI256</f>
        <v>181182.73</v>
      </c>
      <c r="CJ257" s="591"/>
      <c r="CK257" s="591"/>
      <c r="CL257" s="591"/>
      <c r="CM257" s="591"/>
      <c r="CN257" s="591"/>
      <c r="CO257" s="591"/>
      <c r="CP257" s="591"/>
      <c r="CQ257" s="591"/>
      <c r="CR257" s="591"/>
      <c r="CS257" s="591"/>
      <c r="CT257" s="591"/>
      <c r="CU257" s="591"/>
      <c r="CV257" s="591"/>
      <c r="CW257" s="591"/>
      <c r="CX257" s="591"/>
      <c r="CY257" s="591"/>
      <c r="CZ257" s="591"/>
    </row>
    <row r="258" spans="1:104" s="52" customFormat="1" x14ac:dyDescent="0.25"/>
    <row r="259" spans="1:104" s="52" customFormat="1" x14ac:dyDescent="0.25">
      <c r="A259" s="545" t="s">
        <v>253</v>
      </c>
      <c r="B259" s="545"/>
      <c r="C259" s="545"/>
      <c r="D259" s="545"/>
      <c r="E259" s="545"/>
      <c r="F259" s="545"/>
      <c r="G259" s="545"/>
      <c r="H259" s="545"/>
      <c r="I259" s="545"/>
      <c r="J259" s="545"/>
      <c r="K259" s="545"/>
      <c r="L259" s="545"/>
      <c r="M259" s="545"/>
      <c r="N259" s="545"/>
      <c r="O259" s="545"/>
      <c r="P259" s="545"/>
      <c r="Q259" s="545"/>
      <c r="R259" s="545"/>
      <c r="S259" s="545"/>
      <c r="T259" s="545"/>
      <c r="U259" s="545"/>
      <c r="V259" s="545"/>
      <c r="W259" s="545"/>
      <c r="X259" s="545"/>
      <c r="Y259" s="545"/>
      <c r="Z259" s="545"/>
      <c r="AA259" s="545"/>
      <c r="AB259" s="545"/>
      <c r="AC259" s="545"/>
      <c r="AD259" s="545"/>
      <c r="AE259" s="545"/>
      <c r="AF259" s="545"/>
      <c r="AG259" s="545"/>
      <c r="AH259" s="545"/>
      <c r="AI259" s="545"/>
      <c r="AJ259" s="545"/>
      <c r="AK259" s="545"/>
      <c r="AL259" s="545"/>
      <c r="AM259" s="545"/>
      <c r="AN259" s="545"/>
      <c r="AO259" s="545"/>
      <c r="AP259" s="545"/>
      <c r="AQ259" s="545"/>
      <c r="AR259" s="545"/>
      <c r="AS259" s="545"/>
      <c r="AT259" s="545"/>
      <c r="AU259" s="545"/>
      <c r="AV259" s="545"/>
      <c r="AW259" s="545"/>
      <c r="AX259" s="545"/>
      <c r="AY259" s="545"/>
      <c r="AZ259" s="545"/>
      <c r="BA259" s="545"/>
      <c r="BB259" s="545"/>
      <c r="BC259" s="545"/>
      <c r="BD259" s="545"/>
      <c r="BE259" s="545"/>
      <c r="BF259" s="545"/>
      <c r="BG259" s="545"/>
      <c r="BH259" s="545"/>
      <c r="BI259" s="545"/>
      <c r="BJ259" s="545"/>
      <c r="BK259" s="545"/>
      <c r="BL259" s="545"/>
      <c r="BM259" s="545"/>
      <c r="BN259" s="545"/>
      <c r="BO259" s="545"/>
      <c r="BP259" s="545"/>
      <c r="BQ259" s="545"/>
      <c r="BR259" s="545"/>
      <c r="BS259" s="545"/>
      <c r="BT259" s="545"/>
      <c r="BU259" s="545"/>
      <c r="BV259" s="545"/>
      <c r="BW259" s="545"/>
      <c r="BX259" s="545"/>
      <c r="BY259" s="545"/>
      <c r="BZ259" s="545"/>
      <c r="CA259" s="545"/>
      <c r="CB259" s="545"/>
      <c r="CC259" s="545"/>
      <c r="CD259" s="545"/>
      <c r="CE259" s="545"/>
      <c r="CF259" s="545"/>
      <c r="CG259" s="545"/>
      <c r="CH259" s="545"/>
      <c r="CI259" s="545"/>
      <c r="CJ259" s="545"/>
      <c r="CK259" s="545"/>
      <c r="CL259" s="545"/>
      <c r="CM259" s="545"/>
      <c r="CN259" s="545"/>
      <c r="CO259" s="545"/>
      <c r="CP259" s="545"/>
      <c r="CQ259" s="545"/>
      <c r="CR259" s="545"/>
      <c r="CS259" s="545"/>
      <c r="CT259" s="545"/>
      <c r="CU259" s="545"/>
      <c r="CV259" s="545"/>
      <c r="CW259" s="545"/>
      <c r="CX259" s="545"/>
      <c r="CY259" s="545"/>
      <c r="CZ259" s="545"/>
    </row>
    <row r="260" spans="1:104" s="52" customFormat="1" x14ac:dyDescent="0.25"/>
    <row r="261" spans="1:104" s="52" customFormat="1" x14ac:dyDescent="0.25">
      <c r="A261" s="52" t="s">
        <v>43</v>
      </c>
      <c r="W261" s="548" t="s">
        <v>487</v>
      </c>
      <c r="X261" s="548"/>
      <c r="Y261" s="548"/>
      <c r="Z261" s="548"/>
      <c r="AA261" s="548"/>
      <c r="AB261" s="548"/>
      <c r="AC261" s="548"/>
      <c r="AD261" s="548"/>
      <c r="AE261" s="548"/>
      <c r="AF261" s="548"/>
      <c r="AG261" s="548"/>
      <c r="AH261" s="548"/>
      <c r="AI261" s="548"/>
      <c r="AJ261" s="548"/>
      <c r="AK261" s="548"/>
      <c r="AL261" s="548"/>
      <c r="AM261" s="548"/>
      <c r="AN261" s="548"/>
      <c r="AO261" s="548"/>
      <c r="AP261" s="548"/>
      <c r="AQ261" s="548"/>
      <c r="AR261" s="548"/>
      <c r="AS261" s="548"/>
      <c r="AT261" s="548"/>
      <c r="AU261" s="548"/>
      <c r="AV261" s="548"/>
      <c r="AW261" s="548"/>
      <c r="AX261" s="548"/>
      <c r="AY261" s="548"/>
      <c r="AZ261" s="548"/>
      <c r="BA261" s="548"/>
      <c r="BB261" s="548"/>
      <c r="BC261" s="548"/>
      <c r="BD261" s="548"/>
      <c r="BE261" s="548"/>
      <c r="BF261" s="548"/>
      <c r="BG261" s="548"/>
      <c r="BH261" s="548"/>
      <c r="BI261" s="548"/>
      <c r="BJ261" s="548"/>
      <c r="BK261" s="548"/>
      <c r="BL261" s="548"/>
      <c r="BM261" s="548"/>
      <c r="BN261" s="548"/>
      <c r="BO261" s="548"/>
      <c r="BP261" s="548"/>
      <c r="BQ261" s="548"/>
      <c r="BR261" s="548"/>
      <c r="BS261" s="548"/>
      <c r="BT261" s="548"/>
      <c r="BU261" s="548"/>
      <c r="BV261" s="548"/>
      <c r="BW261" s="548"/>
      <c r="BX261" s="548"/>
      <c r="BY261" s="548"/>
      <c r="BZ261" s="548"/>
      <c r="CA261" s="548"/>
      <c r="CB261" s="548"/>
      <c r="CC261" s="548"/>
      <c r="CD261" s="548"/>
      <c r="CE261" s="548"/>
      <c r="CF261" s="548"/>
      <c r="CG261" s="548"/>
      <c r="CH261" s="548"/>
      <c r="CI261" s="548"/>
      <c r="CJ261" s="548"/>
      <c r="CK261" s="548"/>
      <c r="CL261" s="548"/>
      <c r="CM261" s="548"/>
      <c r="CN261" s="548"/>
      <c r="CO261" s="548"/>
      <c r="CP261" s="548"/>
      <c r="CQ261" s="548"/>
      <c r="CR261" s="548"/>
      <c r="CS261" s="548"/>
      <c r="CT261" s="548"/>
      <c r="CU261" s="548"/>
      <c r="CV261" s="548"/>
      <c r="CW261" s="548"/>
      <c r="CX261" s="548"/>
      <c r="CY261" s="548"/>
      <c r="CZ261" s="548"/>
    </row>
    <row r="262" spans="1:104" s="52" customFormat="1" x14ac:dyDescent="0.25"/>
    <row r="263" spans="1:104" ht="30" customHeight="1" x14ac:dyDescent="0.25">
      <c r="A263" s="470" t="s">
        <v>45</v>
      </c>
      <c r="B263" s="471"/>
      <c r="C263" s="471"/>
      <c r="D263" s="471"/>
      <c r="E263" s="471"/>
      <c r="F263" s="471"/>
      <c r="G263" s="472"/>
      <c r="H263" s="470" t="s">
        <v>72</v>
      </c>
      <c r="I263" s="471"/>
      <c r="J263" s="471"/>
      <c r="K263" s="471"/>
      <c r="L263" s="471"/>
      <c r="M263" s="471"/>
      <c r="N263" s="471"/>
      <c r="O263" s="471"/>
      <c r="P263" s="471"/>
      <c r="Q263" s="471"/>
      <c r="R263" s="471"/>
      <c r="S263" s="471"/>
      <c r="T263" s="471"/>
      <c r="U263" s="471"/>
      <c r="V263" s="471"/>
      <c r="W263" s="471"/>
      <c r="X263" s="471"/>
      <c r="Y263" s="471"/>
      <c r="Z263" s="471"/>
      <c r="AA263" s="471"/>
      <c r="AB263" s="471"/>
      <c r="AC263" s="471"/>
      <c r="AD263" s="471"/>
      <c r="AE263" s="471"/>
      <c r="AF263" s="471"/>
      <c r="AG263" s="471"/>
      <c r="AH263" s="471"/>
      <c r="AI263" s="471"/>
      <c r="AJ263" s="471"/>
      <c r="AK263" s="471"/>
      <c r="AL263" s="471"/>
      <c r="AM263" s="471"/>
      <c r="AN263" s="471"/>
      <c r="AO263" s="471"/>
      <c r="AP263" s="471"/>
      <c r="AQ263" s="471"/>
      <c r="AR263" s="471"/>
      <c r="AS263" s="471"/>
      <c r="AT263" s="471"/>
      <c r="AU263" s="471"/>
      <c r="AV263" s="471"/>
      <c r="AW263" s="471"/>
      <c r="AX263" s="471"/>
      <c r="AY263" s="471"/>
      <c r="AZ263" s="471"/>
      <c r="BA263" s="471"/>
      <c r="BB263" s="471"/>
      <c r="BC263" s="471"/>
      <c r="BD263" s="471"/>
      <c r="BE263" s="471"/>
      <c r="BF263" s="471"/>
      <c r="BG263" s="471"/>
      <c r="BH263" s="471"/>
      <c r="BI263" s="471"/>
      <c r="BJ263" s="471"/>
      <c r="BK263" s="471"/>
      <c r="BL263" s="471"/>
      <c r="BM263" s="471"/>
      <c r="BN263" s="471"/>
      <c r="BO263" s="471"/>
      <c r="BP263" s="471"/>
      <c r="BQ263" s="471"/>
      <c r="BR263" s="472"/>
      <c r="BS263" s="558" t="s">
        <v>259</v>
      </c>
      <c r="BT263" s="558"/>
      <c r="BU263" s="558"/>
      <c r="BV263" s="558"/>
      <c r="BW263" s="558"/>
      <c r="BX263" s="558"/>
      <c r="BY263" s="558"/>
      <c r="BZ263" s="558"/>
      <c r="CA263" s="558"/>
      <c r="CB263" s="558"/>
      <c r="CC263" s="558"/>
      <c r="CD263" s="558"/>
      <c r="CE263" s="558"/>
      <c r="CF263" s="558"/>
      <c r="CG263" s="558"/>
      <c r="CH263" s="558"/>
      <c r="CI263" s="558" t="s">
        <v>93</v>
      </c>
      <c r="CJ263" s="558"/>
      <c r="CK263" s="558"/>
      <c r="CL263" s="558"/>
      <c r="CM263" s="558"/>
      <c r="CN263" s="558"/>
      <c r="CO263" s="558"/>
      <c r="CP263" s="558"/>
      <c r="CQ263" s="558"/>
      <c r="CR263" s="558"/>
      <c r="CS263" s="558"/>
      <c r="CT263" s="558"/>
      <c r="CU263" s="558"/>
      <c r="CV263" s="558"/>
      <c r="CW263" s="558"/>
      <c r="CX263" s="558"/>
      <c r="CY263" s="558"/>
      <c r="CZ263" s="558"/>
    </row>
    <row r="264" spans="1:104" s="14" customFormat="1" ht="13.2" x14ac:dyDescent="0.25">
      <c r="A264" s="568">
        <v>1</v>
      </c>
      <c r="B264" s="568"/>
      <c r="C264" s="568"/>
      <c r="D264" s="568"/>
      <c r="E264" s="568"/>
      <c r="F264" s="568"/>
      <c r="G264" s="568"/>
      <c r="H264" s="568">
        <v>2</v>
      </c>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8"/>
      <c r="AL264" s="568"/>
      <c r="AM264" s="568"/>
      <c r="AN264" s="568"/>
      <c r="AO264" s="568"/>
      <c r="AP264" s="568"/>
      <c r="AQ264" s="568"/>
      <c r="AR264" s="568"/>
      <c r="AS264" s="568"/>
      <c r="AT264" s="568"/>
      <c r="AU264" s="568"/>
      <c r="AV264" s="568"/>
      <c r="AW264" s="568"/>
      <c r="AX264" s="568"/>
      <c r="AY264" s="568"/>
      <c r="AZ264" s="568"/>
      <c r="BA264" s="568"/>
      <c r="BB264" s="568"/>
      <c r="BC264" s="568"/>
      <c r="BD264" s="568"/>
      <c r="BE264" s="568"/>
      <c r="BF264" s="568"/>
      <c r="BG264" s="568"/>
      <c r="BH264" s="568"/>
      <c r="BI264" s="568"/>
      <c r="BJ264" s="568"/>
      <c r="BK264" s="568"/>
      <c r="BL264" s="568"/>
      <c r="BM264" s="568"/>
      <c r="BN264" s="568"/>
      <c r="BO264" s="568"/>
      <c r="BP264" s="568"/>
      <c r="BQ264" s="568"/>
      <c r="BR264" s="568"/>
      <c r="BS264" s="568">
        <v>3</v>
      </c>
      <c r="BT264" s="568"/>
      <c r="BU264" s="568"/>
      <c r="BV264" s="568"/>
      <c r="BW264" s="568"/>
      <c r="BX264" s="568"/>
      <c r="BY264" s="568"/>
      <c r="BZ264" s="568"/>
      <c r="CA264" s="568"/>
      <c r="CB264" s="568"/>
      <c r="CC264" s="568"/>
      <c r="CD264" s="568"/>
      <c r="CE264" s="568"/>
      <c r="CF264" s="568"/>
      <c r="CG264" s="568"/>
      <c r="CH264" s="568"/>
      <c r="CI264" s="568">
        <v>4</v>
      </c>
      <c r="CJ264" s="568"/>
      <c r="CK264" s="568"/>
      <c r="CL264" s="568"/>
      <c r="CM264" s="568"/>
      <c r="CN264" s="568"/>
      <c r="CO264" s="568"/>
      <c r="CP264" s="568"/>
      <c r="CQ264" s="568"/>
      <c r="CR264" s="568"/>
      <c r="CS264" s="568"/>
      <c r="CT264" s="568"/>
      <c r="CU264" s="568"/>
      <c r="CV264" s="568"/>
      <c r="CW264" s="568"/>
      <c r="CX264" s="568"/>
      <c r="CY264" s="568"/>
      <c r="CZ264" s="568"/>
    </row>
    <row r="265" spans="1:104" ht="15" customHeight="1" x14ac:dyDescent="0.25">
      <c r="A265" s="578" t="s">
        <v>635</v>
      </c>
      <c r="B265" s="579"/>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79"/>
      <c r="AL265" s="579"/>
      <c r="AM265" s="579"/>
      <c r="AN265" s="579"/>
      <c r="AO265" s="579"/>
      <c r="AP265" s="579"/>
      <c r="AQ265" s="579"/>
      <c r="AR265" s="579"/>
      <c r="AS265" s="579"/>
      <c r="AT265" s="579"/>
      <c r="AU265" s="579"/>
      <c r="AV265" s="579"/>
      <c r="AW265" s="579"/>
      <c r="AX265" s="579"/>
      <c r="AY265" s="579"/>
      <c r="AZ265" s="579"/>
      <c r="BA265" s="579"/>
      <c r="BB265" s="579"/>
      <c r="BC265" s="579"/>
      <c r="BD265" s="579"/>
      <c r="BE265" s="579"/>
      <c r="BF265" s="579"/>
      <c r="BG265" s="579"/>
      <c r="BH265" s="579"/>
      <c r="BI265" s="579"/>
      <c r="BJ265" s="579"/>
      <c r="BK265" s="579"/>
      <c r="BL265" s="579"/>
      <c r="BM265" s="579"/>
      <c r="BN265" s="579"/>
      <c r="BO265" s="579"/>
      <c r="BP265" s="579"/>
      <c r="BQ265" s="579"/>
      <c r="BR265" s="579"/>
      <c r="BS265" s="579"/>
      <c r="BT265" s="579"/>
      <c r="BU265" s="579"/>
      <c r="BV265" s="579"/>
      <c r="BW265" s="579"/>
      <c r="BX265" s="579"/>
      <c r="BY265" s="579"/>
      <c r="BZ265" s="579"/>
      <c r="CA265" s="579"/>
      <c r="CB265" s="579"/>
      <c r="CC265" s="579"/>
      <c r="CD265" s="579"/>
      <c r="CE265" s="579"/>
      <c r="CF265" s="579"/>
      <c r="CG265" s="579"/>
      <c r="CH265" s="579"/>
      <c r="CI265" s="579"/>
      <c r="CJ265" s="579"/>
      <c r="CK265" s="579"/>
      <c r="CL265" s="579"/>
      <c r="CM265" s="579"/>
      <c r="CN265" s="579"/>
      <c r="CO265" s="579"/>
      <c r="CP265" s="579"/>
      <c r="CQ265" s="579"/>
      <c r="CR265" s="579"/>
      <c r="CS265" s="579"/>
      <c r="CT265" s="579"/>
      <c r="CU265" s="579"/>
      <c r="CV265" s="579"/>
      <c r="CW265" s="579"/>
      <c r="CX265" s="579"/>
      <c r="CY265" s="579"/>
      <c r="CZ265" s="600"/>
    </row>
    <row r="266" spans="1:104" ht="15" customHeight="1" x14ac:dyDescent="0.25">
      <c r="A266" s="590" t="s">
        <v>63</v>
      </c>
      <c r="B266" s="590"/>
      <c r="C266" s="590"/>
      <c r="D266" s="590"/>
      <c r="E266" s="590"/>
      <c r="F266" s="590"/>
      <c r="G266" s="590"/>
      <c r="H266" s="580" t="s">
        <v>474</v>
      </c>
      <c r="I266" s="581"/>
      <c r="J266" s="581"/>
      <c r="K266" s="581"/>
      <c r="L266" s="581"/>
      <c r="M266" s="581"/>
      <c r="N266" s="581"/>
      <c r="O266" s="581"/>
      <c r="P266" s="581"/>
      <c r="Q266" s="581"/>
      <c r="R266" s="581"/>
      <c r="S266" s="581"/>
      <c r="T266" s="581"/>
      <c r="U266" s="581"/>
      <c r="V266" s="581"/>
      <c r="W266" s="581"/>
      <c r="X266" s="581"/>
      <c r="Y266" s="581"/>
      <c r="Z266" s="581"/>
      <c r="AA266" s="581"/>
      <c r="AB266" s="581"/>
      <c r="AC266" s="581"/>
      <c r="AD266" s="581"/>
      <c r="AE266" s="581"/>
      <c r="AF266" s="581"/>
      <c r="AG266" s="581"/>
      <c r="AH266" s="581"/>
      <c r="AI266" s="581"/>
      <c r="AJ266" s="581"/>
      <c r="AK266" s="581"/>
      <c r="AL266" s="581"/>
      <c r="AM266" s="581"/>
      <c r="AN266" s="581"/>
      <c r="AO266" s="581"/>
      <c r="AP266" s="581"/>
      <c r="AQ266" s="581"/>
      <c r="AR266" s="581"/>
      <c r="AS266" s="581"/>
      <c r="AT266" s="581"/>
      <c r="AU266" s="581"/>
      <c r="AV266" s="581"/>
      <c r="AW266" s="581"/>
      <c r="AX266" s="581"/>
      <c r="AY266" s="581"/>
      <c r="AZ266" s="581"/>
      <c r="BA266" s="581"/>
      <c r="BB266" s="581"/>
      <c r="BC266" s="581"/>
      <c r="BD266" s="581"/>
      <c r="BE266" s="581"/>
      <c r="BF266" s="581"/>
      <c r="BG266" s="581"/>
      <c r="BH266" s="581"/>
      <c r="BI266" s="581"/>
      <c r="BJ266" s="581"/>
      <c r="BK266" s="581"/>
      <c r="BL266" s="581"/>
      <c r="BM266" s="581"/>
      <c r="BN266" s="581"/>
      <c r="BO266" s="581"/>
      <c r="BP266" s="581"/>
      <c r="BQ266" s="581"/>
      <c r="BR266" s="582"/>
      <c r="BS266" s="533"/>
      <c r="BT266" s="533"/>
      <c r="BU266" s="533"/>
      <c r="BV266" s="533"/>
      <c r="BW266" s="533"/>
      <c r="BX266" s="533"/>
      <c r="BY266" s="533"/>
      <c r="BZ266" s="533"/>
      <c r="CA266" s="533"/>
      <c r="CB266" s="533"/>
      <c r="CC266" s="533"/>
      <c r="CD266" s="533"/>
      <c r="CE266" s="533"/>
      <c r="CF266" s="533"/>
      <c r="CG266" s="533"/>
      <c r="CH266" s="533"/>
      <c r="CI266" s="589">
        <v>8407864.5500000007</v>
      </c>
      <c r="CJ266" s="589"/>
      <c r="CK266" s="589"/>
      <c r="CL266" s="589"/>
      <c r="CM266" s="589"/>
      <c r="CN266" s="589"/>
      <c r="CO266" s="589"/>
      <c r="CP266" s="589"/>
      <c r="CQ266" s="589"/>
      <c r="CR266" s="589"/>
      <c r="CS266" s="589"/>
      <c r="CT266" s="589"/>
      <c r="CU266" s="589"/>
      <c r="CV266" s="589"/>
      <c r="CW266" s="589"/>
      <c r="CX266" s="589"/>
      <c r="CY266" s="589"/>
      <c r="CZ266" s="589"/>
    </row>
    <row r="267" spans="1:104" ht="15" customHeight="1" x14ac:dyDescent="0.25">
      <c r="A267" s="542" t="s">
        <v>260</v>
      </c>
      <c r="B267" s="543"/>
      <c r="C267" s="543"/>
      <c r="D267" s="543"/>
      <c r="E267" s="543"/>
      <c r="F267" s="543"/>
      <c r="G267" s="543"/>
      <c r="H267" s="543"/>
      <c r="I267" s="543"/>
      <c r="J267" s="543"/>
      <c r="K267" s="543"/>
      <c r="L267" s="543"/>
      <c r="M267" s="543"/>
      <c r="N267" s="543"/>
      <c r="O267" s="543"/>
      <c r="P267" s="543"/>
      <c r="Q267" s="543"/>
      <c r="R267" s="543"/>
      <c r="S267" s="543"/>
      <c r="T267" s="543"/>
      <c r="U267" s="543"/>
      <c r="V267" s="543"/>
      <c r="W267" s="543"/>
      <c r="X267" s="543"/>
      <c r="Y267" s="543"/>
      <c r="Z267" s="543"/>
      <c r="AA267" s="543"/>
      <c r="AB267" s="543"/>
      <c r="AC267" s="543"/>
      <c r="AD267" s="543"/>
      <c r="AE267" s="543"/>
      <c r="AF267" s="543"/>
      <c r="AG267" s="543"/>
      <c r="AH267" s="543"/>
      <c r="AI267" s="543"/>
      <c r="AJ267" s="543"/>
      <c r="AK267" s="543"/>
      <c r="AL267" s="543"/>
      <c r="AM267" s="543"/>
      <c r="AN267" s="543"/>
      <c r="AO267" s="543"/>
      <c r="AP267" s="543"/>
      <c r="AQ267" s="543"/>
      <c r="AR267" s="543"/>
      <c r="AS267" s="543"/>
      <c r="AT267" s="543"/>
      <c r="AU267" s="543"/>
      <c r="AV267" s="543"/>
      <c r="AW267" s="543"/>
      <c r="AX267" s="543"/>
      <c r="AY267" s="543"/>
      <c r="AZ267" s="543"/>
      <c r="BA267" s="543"/>
      <c r="BB267" s="543"/>
      <c r="BC267" s="543"/>
      <c r="BD267" s="543"/>
      <c r="BE267" s="543"/>
      <c r="BF267" s="543"/>
      <c r="BG267" s="543"/>
      <c r="BH267" s="543"/>
      <c r="BI267" s="543"/>
      <c r="BJ267" s="543"/>
      <c r="BK267" s="543"/>
      <c r="BL267" s="543"/>
      <c r="BM267" s="543"/>
      <c r="BN267" s="543"/>
      <c r="BO267" s="543"/>
      <c r="BP267" s="543"/>
      <c r="BQ267" s="543"/>
      <c r="BR267" s="544"/>
      <c r="BS267" s="533" t="s">
        <v>4</v>
      </c>
      <c r="BT267" s="533"/>
      <c r="BU267" s="533"/>
      <c r="BV267" s="533"/>
      <c r="BW267" s="533"/>
      <c r="BX267" s="533"/>
      <c r="BY267" s="533"/>
      <c r="BZ267" s="533"/>
      <c r="CA267" s="533"/>
      <c r="CB267" s="533"/>
      <c r="CC267" s="533"/>
      <c r="CD267" s="533"/>
      <c r="CE267" s="533"/>
      <c r="CF267" s="533"/>
      <c r="CG267" s="533"/>
      <c r="CH267" s="533"/>
      <c r="CI267" s="591">
        <f>CI266</f>
        <v>8407864.5500000007</v>
      </c>
      <c r="CJ267" s="591"/>
      <c r="CK267" s="591"/>
      <c r="CL267" s="591"/>
      <c r="CM267" s="591"/>
      <c r="CN267" s="591"/>
      <c r="CO267" s="591"/>
      <c r="CP267" s="591"/>
      <c r="CQ267" s="591"/>
      <c r="CR267" s="591"/>
      <c r="CS267" s="591"/>
      <c r="CT267" s="591"/>
      <c r="CU267" s="591"/>
      <c r="CV267" s="591"/>
      <c r="CW267" s="591"/>
      <c r="CX267" s="591"/>
      <c r="CY267" s="591"/>
      <c r="CZ267" s="591"/>
    </row>
    <row r="268" spans="1:104" ht="15" customHeight="1" x14ac:dyDescent="0.25">
      <c r="A268" s="578" t="s">
        <v>634</v>
      </c>
      <c r="B268" s="579"/>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79"/>
      <c r="AL268" s="579"/>
      <c r="AM268" s="579"/>
      <c r="AN268" s="579"/>
      <c r="AO268" s="579"/>
      <c r="AP268" s="579"/>
      <c r="AQ268" s="579"/>
      <c r="AR268" s="579"/>
      <c r="AS268" s="579"/>
      <c r="AT268" s="579"/>
      <c r="AU268" s="579"/>
      <c r="AV268" s="579"/>
      <c r="AW268" s="579"/>
      <c r="AX268" s="579"/>
      <c r="AY268" s="579"/>
      <c r="AZ268" s="579"/>
      <c r="BA268" s="579"/>
      <c r="BB268" s="579"/>
      <c r="BC268" s="579"/>
      <c r="BD268" s="579"/>
      <c r="BE268" s="579"/>
      <c r="BF268" s="579"/>
      <c r="BG268" s="579"/>
      <c r="BH268" s="579"/>
      <c r="BI268" s="579"/>
      <c r="BJ268" s="579"/>
      <c r="BK268" s="579"/>
      <c r="BL268" s="579"/>
      <c r="BM268" s="579"/>
      <c r="BN268" s="579"/>
      <c r="BO268" s="579"/>
      <c r="BP268" s="579"/>
      <c r="BQ268" s="579"/>
      <c r="BR268" s="579"/>
      <c r="BS268" s="579"/>
      <c r="BT268" s="579"/>
      <c r="BU268" s="579"/>
      <c r="BV268" s="579"/>
      <c r="BW268" s="579"/>
      <c r="BX268" s="579"/>
      <c r="BY268" s="579"/>
      <c r="BZ268" s="579"/>
      <c r="CA268" s="579"/>
      <c r="CB268" s="579"/>
      <c r="CC268" s="579"/>
      <c r="CD268" s="579"/>
      <c r="CE268" s="579"/>
      <c r="CF268" s="579"/>
      <c r="CG268" s="579"/>
      <c r="CH268" s="579"/>
      <c r="CI268" s="579"/>
      <c r="CJ268" s="579"/>
      <c r="CK268" s="579"/>
      <c r="CL268" s="579"/>
      <c r="CM268" s="579"/>
      <c r="CN268" s="579"/>
      <c r="CO268" s="579"/>
      <c r="CP268" s="579"/>
      <c r="CQ268" s="579"/>
      <c r="CR268" s="579"/>
      <c r="CS268" s="579"/>
      <c r="CT268" s="579"/>
      <c r="CU268" s="579"/>
      <c r="CV268" s="579"/>
      <c r="CW268" s="579"/>
      <c r="CX268" s="579"/>
      <c r="CY268" s="579"/>
      <c r="CZ268" s="600"/>
    </row>
    <row r="269" spans="1:104" ht="25.95" customHeight="1" x14ac:dyDescent="0.25">
      <c r="A269" s="590" t="s">
        <v>63</v>
      </c>
      <c r="B269" s="590"/>
      <c r="C269" s="590"/>
      <c r="D269" s="590"/>
      <c r="E269" s="590"/>
      <c r="F269" s="590"/>
      <c r="G269" s="590"/>
      <c r="H269" s="580" t="s">
        <v>478</v>
      </c>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1"/>
      <c r="AL269" s="581"/>
      <c r="AM269" s="581"/>
      <c r="AN269" s="581"/>
      <c r="AO269" s="581"/>
      <c r="AP269" s="581"/>
      <c r="AQ269" s="581"/>
      <c r="AR269" s="581"/>
      <c r="AS269" s="581"/>
      <c r="AT269" s="581"/>
      <c r="AU269" s="581"/>
      <c r="AV269" s="581"/>
      <c r="AW269" s="581"/>
      <c r="AX269" s="581"/>
      <c r="AY269" s="581"/>
      <c r="AZ269" s="581"/>
      <c r="BA269" s="581"/>
      <c r="BB269" s="581"/>
      <c r="BC269" s="581"/>
      <c r="BD269" s="581"/>
      <c r="BE269" s="581"/>
      <c r="BF269" s="581"/>
      <c r="BG269" s="581"/>
      <c r="BH269" s="581"/>
      <c r="BI269" s="581"/>
      <c r="BJ269" s="581"/>
      <c r="BK269" s="581"/>
      <c r="BL269" s="581"/>
      <c r="BM269" s="581"/>
      <c r="BN269" s="581"/>
      <c r="BO269" s="581"/>
      <c r="BP269" s="581"/>
      <c r="BQ269" s="581"/>
      <c r="BR269" s="582"/>
      <c r="BS269" s="533">
        <v>2</v>
      </c>
      <c r="BT269" s="533"/>
      <c r="BU269" s="533"/>
      <c r="BV269" s="533"/>
      <c r="BW269" s="533"/>
      <c r="BX269" s="533"/>
      <c r="BY269" s="533"/>
      <c r="BZ269" s="533"/>
      <c r="CA269" s="533"/>
      <c r="CB269" s="533"/>
      <c r="CC269" s="533"/>
      <c r="CD269" s="533"/>
      <c r="CE269" s="533"/>
      <c r="CF269" s="533"/>
      <c r="CG269" s="533"/>
      <c r="CH269" s="533"/>
      <c r="CI269" s="589">
        <v>13263000</v>
      </c>
      <c r="CJ269" s="589"/>
      <c r="CK269" s="589"/>
      <c r="CL269" s="589"/>
      <c r="CM269" s="589"/>
      <c r="CN269" s="589"/>
      <c r="CO269" s="589"/>
      <c r="CP269" s="589"/>
      <c r="CQ269" s="589"/>
      <c r="CR269" s="589"/>
      <c r="CS269" s="589"/>
      <c r="CT269" s="589"/>
      <c r="CU269" s="589"/>
      <c r="CV269" s="589"/>
      <c r="CW269" s="589"/>
      <c r="CX269" s="589"/>
      <c r="CY269" s="589"/>
      <c r="CZ269" s="589"/>
    </row>
    <row r="270" spans="1:104" ht="25.2" customHeight="1" x14ac:dyDescent="0.25">
      <c r="A270" s="590" t="s">
        <v>67</v>
      </c>
      <c r="B270" s="590"/>
      <c r="C270" s="590"/>
      <c r="D270" s="590"/>
      <c r="E270" s="590"/>
      <c r="F270" s="590"/>
      <c r="G270" s="590"/>
      <c r="H270" s="580" t="s">
        <v>624</v>
      </c>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1"/>
      <c r="AL270" s="581"/>
      <c r="AM270" s="581"/>
      <c r="AN270" s="581"/>
      <c r="AO270" s="581"/>
      <c r="AP270" s="581"/>
      <c r="AQ270" s="581"/>
      <c r="AR270" s="581"/>
      <c r="AS270" s="581"/>
      <c r="AT270" s="581"/>
      <c r="AU270" s="581"/>
      <c r="AV270" s="581"/>
      <c r="AW270" s="581"/>
      <c r="AX270" s="581"/>
      <c r="AY270" s="581"/>
      <c r="AZ270" s="581"/>
      <c r="BA270" s="581"/>
      <c r="BB270" s="581"/>
      <c r="BC270" s="581"/>
      <c r="BD270" s="581"/>
      <c r="BE270" s="581"/>
      <c r="BF270" s="581"/>
      <c r="BG270" s="581"/>
      <c r="BH270" s="581"/>
      <c r="BI270" s="581"/>
      <c r="BJ270" s="581"/>
      <c r="BK270" s="581"/>
      <c r="BL270" s="581"/>
      <c r="BM270" s="581"/>
      <c r="BN270" s="581"/>
      <c r="BO270" s="581"/>
      <c r="BP270" s="581"/>
      <c r="BQ270" s="581"/>
      <c r="BR270" s="582"/>
      <c r="BS270" s="533">
        <v>1</v>
      </c>
      <c r="BT270" s="533"/>
      <c r="BU270" s="533"/>
      <c r="BV270" s="533"/>
      <c r="BW270" s="533"/>
      <c r="BX270" s="533"/>
      <c r="BY270" s="533"/>
      <c r="BZ270" s="533"/>
      <c r="CA270" s="533"/>
      <c r="CB270" s="533"/>
      <c r="CC270" s="533"/>
      <c r="CD270" s="533"/>
      <c r="CE270" s="533"/>
      <c r="CF270" s="533"/>
      <c r="CG270" s="533"/>
      <c r="CH270" s="533"/>
      <c r="CI270" s="589">
        <f>58464894.8-200000-150000</f>
        <v>58114894.799999997</v>
      </c>
      <c r="CJ270" s="589"/>
      <c r="CK270" s="589"/>
      <c r="CL270" s="589"/>
      <c r="CM270" s="589"/>
      <c r="CN270" s="589"/>
      <c r="CO270" s="589"/>
      <c r="CP270" s="589"/>
      <c r="CQ270" s="589"/>
      <c r="CR270" s="589"/>
      <c r="CS270" s="589"/>
      <c r="CT270" s="589"/>
      <c r="CU270" s="589"/>
      <c r="CV270" s="589"/>
      <c r="CW270" s="589"/>
      <c r="CX270" s="589"/>
      <c r="CY270" s="589"/>
      <c r="CZ270" s="589"/>
    </row>
    <row r="271" spans="1:104" ht="41.4" customHeight="1" x14ac:dyDescent="0.25">
      <c r="A271" s="590" t="s">
        <v>68</v>
      </c>
      <c r="B271" s="590"/>
      <c r="C271" s="590"/>
      <c r="D271" s="590"/>
      <c r="E271" s="590"/>
      <c r="F271" s="590"/>
      <c r="G271" s="590"/>
      <c r="H271" s="580" t="s">
        <v>625</v>
      </c>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1"/>
      <c r="AL271" s="581"/>
      <c r="AM271" s="581"/>
      <c r="AN271" s="581"/>
      <c r="AO271" s="581"/>
      <c r="AP271" s="581"/>
      <c r="AQ271" s="581"/>
      <c r="AR271" s="581"/>
      <c r="AS271" s="581"/>
      <c r="AT271" s="581"/>
      <c r="AU271" s="581"/>
      <c r="AV271" s="581"/>
      <c r="AW271" s="581"/>
      <c r="AX271" s="581"/>
      <c r="AY271" s="581"/>
      <c r="AZ271" s="581"/>
      <c r="BA271" s="581"/>
      <c r="BB271" s="581"/>
      <c r="BC271" s="581"/>
      <c r="BD271" s="581"/>
      <c r="BE271" s="581"/>
      <c r="BF271" s="581"/>
      <c r="BG271" s="581"/>
      <c r="BH271" s="581"/>
      <c r="BI271" s="581"/>
      <c r="BJ271" s="581"/>
      <c r="BK271" s="581"/>
      <c r="BL271" s="581"/>
      <c r="BM271" s="581"/>
      <c r="BN271" s="581"/>
      <c r="BO271" s="581"/>
      <c r="BP271" s="581"/>
      <c r="BQ271" s="581"/>
      <c r="BR271" s="582"/>
      <c r="BS271" s="533">
        <v>4</v>
      </c>
      <c r="BT271" s="533"/>
      <c r="BU271" s="533"/>
      <c r="BV271" s="533"/>
      <c r="BW271" s="533"/>
      <c r="BX271" s="533"/>
      <c r="BY271" s="533"/>
      <c r="BZ271" s="533"/>
      <c r="CA271" s="533"/>
      <c r="CB271" s="533"/>
      <c r="CC271" s="533"/>
      <c r="CD271" s="533"/>
      <c r="CE271" s="533"/>
      <c r="CF271" s="533"/>
      <c r="CG271" s="533"/>
      <c r="CH271" s="533"/>
      <c r="CI271" s="589">
        <v>1050000</v>
      </c>
      <c r="CJ271" s="589"/>
      <c r="CK271" s="589"/>
      <c r="CL271" s="589"/>
      <c r="CM271" s="589"/>
      <c r="CN271" s="589"/>
      <c r="CO271" s="589"/>
      <c r="CP271" s="589"/>
      <c r="CQ271" s="589"/>
      <c r="CR271" s="589"/>
      <c r="CS271" s="589"/>
      <c r="CT271" s="589"/>
      <c r="CU271" s="589"/>
      <c r="CV271" s="589"/>
      <c r="CW271" s="589"/>
      <c r="CX271" s="589"/>
      <c r="CY271" s="589"/>
      <c r="CZ271" s="589"/>
    </row>
    <row r="272" spans="1:104" ht="41.4" customHeight="1" x14ac:dyDescent="0.25">
      <c r="A272" s="590" t="s">
        <v>343</v>
      </c>
      <c r="B272" s="590"/>
      <c r="C272" s="590"/>
      <c r="D272" s="590"/>
      <c r="E272" s="590"/>
      <c r="F272" s="590"/>
      <c r="G272" s="590"/>
      <c r="H272" s="580" t="s">
        <v>657</v>
      </c>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1"/>
      <c r="AL272" s="581"/>
      <c r="AM272" s="581"/>
      <c r="AN272" s="581"/>
      <c r="AO272" s="581"/>
      <c r="AP272" s="581"/>
      <c r="AQ272" s="581"/>
      <c r="AR272" s="581"/>
      <c r="AS272" s="581"/>
      <c r="AT272" s="581"/>
      <c r="AU272" s="581"/>
      <c r="AV272" s="581"/>
      <c r="AW272" s="581"/>
      <c r="AX272" s="581"/>
      <c r="AY272" s="581"/>
      <c r="AZ272" s="581"/>
      <c r="BA272" s="581"/>
      <c r="BB272" s="581"/>
      <c r="BC272" s="581"/>
      <c r="BD272" s="581"/>
      <c r="BE272" s="581"/>
      <c r="BF272" s="581"/>
      <c r="BG272" s="581"/>
      <c r="BH272" s="581"/>
      <c r="BI272" s="581"/>
      <c r="BJ272" s="581"/>
      <c r="BK272" s="581"/>
      <c r="BL272" s="581"/>
      <c r="BM272" s="581"/>
      <c r="BN272" s="581"/>
      <c r="BO272" s="581"/>
      <c r="BP272" s="581"/>
      <c r="BQ272" s="581"/>
      <c r="BR272" s="582"/>
      <c r="BS272" s="533">
        <v>1</v>
      </c>
      <c r="BT272" s="533"/>
      <c r="BU272" s="533"/>
      <c r="BV272" s="533"/>
      <c r="BW272" s="533"/>
      <c r="BX272" s="533"/>
      <c r="BY272" s="533"/>
      <c r="BZ272" s="533"/>
      <c r="CA272" s="533"/>
      <c r="CB272" s="533"/>
      <c r="CC272" s="533"/>
      <c r="CD272" s="533"/>
      <c r="CE272" s="533"/>
      <c r="CF272" s="533"/>
      <c r="CG272" s="533"/>
      <c r="CH272" s="533"/>
      <c r="CI272" s="589">
        <v>4317100</v>
      </c>
      <c r="CJ272" s="589"/>
      <c r="CK272" s="589"/>
      <c r="CL272" s="589"/>
      <c r="CM272" s="589"/>
      <c r="CN272" s="589"/>
      <c r="CO272" s="589"/>
      <c r="CP272" s="589"/>
      <c r="CQ272" s="589"/>
      <c r="CR272" s="589"/>
      <c r="CS272" s="589"/>
      <c r="CT272" s="589"/>
      <c r="CU272" s="589"/>
      <c r="CV272" s="589"/>
      <c r="CW272" s="589"/>
      <c r="CX272" s="589"/>
      <c r="CY272" s="589"/>
      <c r="CZ272" s="589"/>
    </row>
    <row r="273" spans="1:104" ht="15" customHeight="1" x14ac:dyDescent="0.25">
      <c r="A273" s="542" t="s">
        <v>260</v>
      </c>
      <c r="B273" s="543"/>
      <c r="C273" s="543"/>
      <c r="D273" s="543"/>
      <c r="E273" s="543"/>
      <c r="F273" s="543"/>
      <c r="G273" s="543"/>
      <c r="H273" s="543"/>
      <c r="I273" s="543"/>
      <c r="J273" s="543"/>
      <c r="K273" s="543"/>
      <c r="L273" s="543"/>
      <c r="M273" s="543"/>
      <c r="N273" s="543"/>
      <c r="O273" s="543"/>
      <c r="P273" s="543"/>
      <c r="Q273" s="543"/>
      <c r="R273" s="543"/>
      <c r="S273" s="543"/>
      <c r="T273" s="543"/>
      <c r="U273" s="543"/>
      <c r="V273" s="543"/>
      <c r="W273" s="543"/>
      <c r="X273" s="543"/>
      <c r="Y273" s="543"/>
      <c r="Z273" s="543"/>
      <c r="AA273" s="543"/>
      <c r="AB273" s="543"/>
      <c r="AC273" s="543"/>
      <c r="AD273" s="543"/>
      <c r="AE273" s="543"/>
      <c r="AF273" s="543"/>
      <c r="AG273" s="543"/>
      <c r="AH273" s="543"/>
      <c r="AI273" s="543"/>
      <c r="AJ273" s="543"/>
      <c r="AK273" s="543"/>
      <c r="AL273" s="543"/>
      <c r="AM273" s="543"/>
      <c r="AN273" s="543"/>
      <c r="AO273" s="543"/>
      <c r="AP273" s="543"/>
      <c r="AQ273" s="543"/>
      <c r="AR273" s="543"/>
      <c r="AS273" s="543"/>
      <c r="AT273" s="543"/>
      <c r="AU273" s="543"/>
      <c r="AV273" s="543"/>
      <c r="AW273" s="543"/>
      <c r="AX273" s="543"/>
      <c r="AY273" s="543"/>
      <c r="AZ273" s="543"/>
      <c r="BA273" s="543"/>
      <c r="BB273" s="543"/>
      <c r="BC273" s="543"/>
      <c r="BD273" s="543"/>
      <c r="BE273" s="543"/>
      <c r="BF273" s="543"/>
      <c r="BG273" s="543"/>
      <c r="BH273" s="543"/>
      <c r="BI273" s="543"/>
      <c r="BJ273" s="543"/>
      <c r="BK273" s="543"/>
      <c r="BL273" s="543"/>
      <c r="BM273" s="543"/>
      <c r="BN273" s="543"/>
      <c r="BO273" s="543"/>
      <c r="BP273" s="543"/>
      <c r="BQ273" s="543"/>
      <c r="BR273" s="544"/>
      <c r="BS273" s="533" t="s">
        <v>4</v>
      </c>
      <c r="BT273" s="533"/>
      <c r="BU273" s="533"/>
      <c r="BV273" s="533"/>
      <c r="BW273" s="533"/>
      <c r="BX273" s="533"/>
      <c r="BY273" s="533"/>
      <c r="BZ273" s="533"/>
      <c r="CA273" s="533"/>
      <c r="CB273" s="533"/>
      <c r="CC273" s="533"/>
      <c r="CD273" s="533"/>
      <c r="CE273" s="533"/>
      <c r="CF273" s="533"/>
      <c r="CG273" s="533"/>
      <c r="CH273" s="533"/>
      <c r="CI273" s="591">
        <f>SUM(CI269:CI272)</f>
        <v>76744994.799999997</v>
      </c>
      <c r="CJ273" s="591"/>
      <c r="CK273" s="591"/>
      <c r="CL273" s="591"/>
      <c r="CM273" s="591"/>
      <c r="CN273" s="591"/>
      <c r="CO273" s="591"/>
      <c r="CP273" s="591"/>
      <c r="CQ273" s="591"/>
      <c r="CR273" s="591"/>
      <c r="CS273" s="591"/>
      <c r="CT273" s="591"/>
      <c r="CU273" s="591"/>
      <c r="CV273" s="591"/>
      <c r="CW273" s="591"/>
      <c r="CX273" s="591"/>
      <c r="CY273" s="591"/>
      <c r="CZ273" s="591"/>
    </row>
    <row r="274" spans="1:104" ht="15" customHeight="1" x14ac:dyDescent="0.25">
      <c r="A274" s="578" t="s">
        <v>636</v>
      </c>
      <c r="B274" s="579"/>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79"/>
      <c r="AL274" s="579"/>
      <c r="AM274" s="579"/>
      <c r="AN274" s="579"/>
      <c r="AO274" s="579"/>
      <c r="AP274" s="579"/>
      <c r="AQ274" s="579"/>
      <c r="AR274" s="579"/>
      <c r="AS274" s="579"/>
      <c r="AT274" s="579"/>
      <c r="AU274" s="579"/>
      <c r="AV274" s="579"/>
      <c r="AW274" s="579"/>
      <c r="AX274" s="579"/>
      <c r="AY274" s="579"/>
      <c r="AZ274" s="579"/>
      <c r="BA274" s="579"/>
      <c r="BB274" s="579"/>
      <c r="BC274" s="579"/>
      <c r="BD274" s="579"/>
      <c r="BE274" s="579"/>
      <c r="BF274" s="579"/>
      <c r="BG274" s="579"/>
      <c r="BH274" s="579"/>
      <c r="BI274" s="579"/>
      <c r="BJ274" s="579"/>
      <c r="BK274" s="579"/>
      <c r="BL274" s="579"/>
      <c r="BM274" s="579"/>
      <c r="BN274" s="579"/>
      <c r="BO274" s="579"/>
      <c r="BP274" s="579"/>
      <c r="BQ274" s="579"/>
      <c r="BR274" s="579"/>
      <c r="BS274" s="579"/>
      <c r="BT274" s="579"/>
      <c r="BU274" s="579"/>
      <c r="BV274" s="579"/>
      <c r="BW274" s="579"/>
      <c r="BX274" s="579"/>
      <c r="BY274" s="579"/>
      <c r="BZ274" s="579"/>
      <c r="CA274" s="579"/>
      <c r="CB274" s="579"/>
      <c r="CC274" s="579"/>
      <c r="CD274" s="579"/>
      <c r="CE274" s="579"/>
      <c r="CF274" s="579"/>
      <c r="CG274" s="579"/>
      <c r="CH274" s="579"/>
      <c r="CI274" s="579"/>
      <c r="CJ274" s="579"/>
      <c r="CK274" s="579"/>
      <c r="CL274" s="579"/>
      <c r="CM274" s="579"/>
      <c r="CN274" s="579"/>
      <c r="CO274" s="579"/>
      <c r="CP274" s="579"/>
      <c r="CQ274" s="579"/>
      <c r="CR274" s="579"/>
      <c r="CS274" s="579"/>
      <c r="CT274" s="579"/>
      <c r="CU274" s="579"/>
      <c r="CV274" s="579"/>
      <c r="CW274" s="579"/>
      <c r="CX274" s="579"/>
      <c r="CY274" s="579"/>
      <c r="CZ274" s="600"/>
    </row>
    <row r="275" spans="1:104" ht="15" customHeight="1" x14ac:dyDescent="0.25">
      <c r="A275" s="590" t="s">
        <v>63</v>
      </c>
      <c r="B275" s="590"/>
      <c r="C275" s="590"/>
      <c r="D275" s="590"/>
      <c r="E275" s="590"/>
      <c r="F275" s="590"/>
      <c r="G275" s="590"/>
      <c r="H275" s="580" t="s">
        <v>479</v>
      </c>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1"/>
      <c r="AL275" s="581"/>
      <c r="AM275" s="581"/>
      <c r="AN275" s="581"/>
      <c r="AO275" s="581"/>
      <c r="AP275" s="581"/>
      <c r="AQ275" s="581"/>
      <c r="AR275" s="581"/>
      <c r="AS275" s="581"/>
      <c r="AT275" s="581"/>
      <c r="AU275" s="581"/>
      <c r="AV275" s="581"/>
      <c r="AW275" s="581"/>
      <c r="AX275" s="581"/>
      <c r="AY275" s="581"/>
      <c r="AZ275" s="581"/>
      <c r="BA275" s="581"/>
      <c r="BB275" s="581"/>
      <c r="BC275" s="581"/>
      <c r="BD275" s="581"/>
      <c r="BE275" s="581"/>
      <c r="BF275" s="581"/>
      <c r="BG275" s="581"/>
      <c r="BH275" s="581"/>
      <c r="BI275" s="581"/>
      <c r="BJ275" s="581"/>
      <c r="BK275" s="581"/>
      <c r="BL275" s="581"/>
      <c r="BM275" s="581"/>
      <c r="BN275" s="581"/>
      <c r="BO275" s="581"/>
      <c r="BP275" s="581"/>
      <c r="BQ275" s="581"/>
      <c r="BR275" s="582"/>
      <c r="BS275" s="533">
        <v>30</v>
      </c>
      <c r="BT275" s="533"/>
      <c r="BU275" s="533"/>
      <c r="BV275" s="533"/>
      <c r="BW275" s="533"/>
      <c r="BX275" s="533"/>
      <c r="BY275" s="533"/>
      <c r="BZ275" s="533"/>
      <c r="CA275" s="533"/>
      <c r="CB275" s="533"/>
      <c r="CC275" s="533"/>
      <c r="CD275" s="533"/>
      <c r="CE275" s="533"/>
      <c r="CF275" s="533"/>
      <c r="CG275" s="533"/>
      <c r="CH275" s="533"/>
      <c r="CI275" s="589">
        <v>808064.88</v>
      </c>
      <c r="CJ275" s="589"/>
      <c r="CK275" s="589"/>
      <c r="CL275" s="589"/>
      <c r="CM275" s="589"/>
      <c r="CN275" s="589"/>
      <c r="CO275" s="589"/>
      <c r="CP275" s="589"/>
      <c r="CQ275" s="589"/>
      <c r="CR275" s="589"/>
      <c r="CS275" s="589"/>
      <c r="CT275" s="589"/>
      <c r="CU275" s="589"/>
      <c r="CV275" s="589"/>
      <c r="CW275" s="589"/>
      <c r="CX275" s="589"/>
      <c r="CY275" s="589"/>
      <c r="CZ275" s="589"/>
    </row>
    <row r="276" spans="1:104" ht="12" customHeight="1" x14ac:dyDescent="0.25">
      <c r="A276" s="542" t="s">
        <v>260</v>
      </c>
      <c r="B276" s="543"/>
      <c r="C276" s="543"/>
      <c r="D276" s="543"/>
      <c r="E276" s="543"/>
      <c r="F276" s="543"/>
      <c r="G276" s="543"/>
      <c r="H276" s="543"/>
      <c r="I276" s="543"/>
      <c r="J276" s="543"/>
      <c r="K276" s="543"/>
      <c r="L276" s="543"/>
      <c r="M276" s="543"/>
      <c r="N276" s="543"/>
      <c r="O276" s="543"/>
      <c r="P276" s="543"/>
      <c r="Q276" s="543"/>
      <c r="R276" s="543"/>
      <c r="S276" s="543"/>
      <c r="T276" s="543"/>
      <c r="U276" s="543"/>
      <c r="V276" s="543"/>
      <c r="W276" s="543"/>
      <c r="X276" s="543"/>
      <c r="Y276" s="543"/>
      <c r="Z276" s="543"/>
      <c r="AA276" s="543"/>
      <c r="AB276" s="543"/>
      <c r="AC276" s="543"/>
      <c r="AD276" s="543"/>
      <c r="AE276" s="543"/>
      <c r="AF276" s="543"/>
      <c r="AG276" s="543"/>
      <c r="AH276" s="543"/>
      <c r="AI276" s="543"/>
      <c r="AJ276" s="543"/>
      <c r="AK276" s="543"/>
      <c r="AL276" s="543"/>
      <c r="AM276" s="543"/>
      <c r="AN276" s="543"/>
      <c r="AO276" s="543"/>
      <c r="AP276" s="543"/>
      <c r="AQ276" s="543"/>
      <c r="AR276" s="543"/>
      <c r="AS276" s="543"/>
      <c r="AT276" s="543"/>
      <c r="AU276" s="543"/>
      <c r="AV276" s="543"/>
      <c r="AW276" s="543"/>
      <c r="AX276" s="543"/>
      <c r="AY276" s="543"/>
      <c r="AZ276" s="543"/>
      <c r="BA276" s="543"/>
      <c r="BB276" s="543"/>
      <c r="BC276" s="543"/>
      <c r="BD276" s="543"/>
      <c r="BE276" s="543"/>
      <c r="BF276" s="543"/>
      <c r="BG276" s="543"/>
      <c r="BH276" s="543"/>
      <c r="BI276" s="543"/>
      <c r="BJ276" s="543"/>
      <c r="BK276" s="543"/>
      <c r="BL276" s="543"/>
      <c r="BM276" s="543"/>
      <c r="BN276" s="543"/>
      <c r="BO276" s="543"/>
      <c r="BP276" s="543"/>
      <c r="BQ276" s="543"/>
      <c r="BR276" s="544"/>
      <c r="BS276" s="533" t="s">
        <v>4</v>
      </c>
      <c r="BT276" s="533"/>
      <c r="BU276" s="533"/>
      <c r="BV276" s="533"/>
      <c r="BW276" s="533"/>
      <c r="BX276" s="533"/>
      <c r="BY276" s="533"/>
      <c r="BZ276" s="533"/>
      <c r="CA276" s="533"/>
      <c r="CB276" s="533"/>
      <c r="CC276" s="533"/>
      <c r="CD276" s="533"/>
      <c r="CE276" s="533"/>
      <c r="CF276" s="533"/>
      <c r="CG276" s="533"/>
      <c r="CH276" s="533"/>
      <c r="CI276" s="591">
        <f>SUM(CI275:CI275)</f>
        <v>808064.88</v>
      </c>
      <c r="CJ276" s="591"/>
      <c r="CK276" s="591"/>
      <c r="CL276" s="591"/>
      <c r="CM276" s="591"/>
      <c r="CN276" s="591"/>
      <c r="CO276" s="591"/>
      <c r="CP276" s="591"/>
      <c r="CQ276" s="591"/>
      <c r="CR276" s="591"/>
      <c r="CS276" s="591"/>
      <c r="CT276" s="591"/>
      <c r="CU276" s="591"/>
      <c r="CV276" s="591"/>
      <c r="CW276" s="591"/>
      <c r="CX276" s="591"/>
      <c r="CY276" s="591"/>
      <c r="CZ276" s="591"/>
    </row>
    <row r="277" spans="1:104" ht="15" customHeight="1" x14ac:dyDescent="0.25">
      <c r="A277" s="542" t="s">
        <v>52</v>
      </c>
      <c r="B277" s="543"/>
      <c r="C277" s="543"/>
      <c r="D277" s="543"/>
      <c r="E277" s="543"/>
      <c r="F277" s="543"/>
      <c r="G277" s="543"/>
      <c r="H277" s="543"/>
      <c r="I277" s="543"/>
      <c r="J277" s="543"/>
      <c r="K277" s="543"/>
      <c r="L277" s="543"/>
      <c r="M277" s="543"/>
      <c r="N277" s="543"/>
      <c r="O277" s="543"/>
      <c r="P277" s="543"/>
      <c r="Q277" s="543"/>
      <c r="R277" s="543"/>
      <c r="S277" s="543"/>
      <c r="T277" s="543"/>
      <c r="U277" s="543"/>
      <c r="V277" s="543"/>
      <c r="W277" s="543"/>
      <c r="X277" s="543"/>
      <c r="Y277" s="543"/>
      <c r="Z277" s="543"/>
      <c r="AA277" s="543"/>
      <c r="AB277" s="543"/>
      <c r="AC277" s="543"/>
      <c r="AD277" s="543"/>
      <c r="AE277" s="543"/>
      <c r="AF277" s="543"/>
      <c r="AG277" s="543"/>
      <c r="AH277" s="543"/>
      <c r="AI277" s="543"/>
      <c r="AJ277" s="543"/>
      <c r="AK277" s="543"/>
      <c r="AL277" s="543"/>
      <c r="AM277" s="543"/>
      <c r="AN277" s="543"/>
      <c r="AO277" s="543"/>
      <c r="AP277" s="543"/>
      <c r="AQ277" s="543"/>
      <c r="AR277" s="543"/>
      <c r="AS277" s="543"/>
      <c r="AT277" s="543"/>
      <c r="AU277" s="543"/>
      <c r="AV277" s="543"/>
      <c r="AW277" s="543"/>
      <c r="AX277" s="543"/>
      <c r="AY277" s="543"/>
      <c r="AZ277" s="543"/>
      <c r="BA277" s="543"/>
      <c r="BB277" s="544"/>
      <c r="BC277" s="533" t="s">
        <v>4</v>
      </c>
      <c r="BD277" s="533"/>
      <c r="BE277" s="533"/>
      <c r="BF277" s="533"/>
      <c r="BG277" s="533"/>
      <c r="BH277" s="533"/>
      <c r="BI277" s="533"/>
      <c r="BJ277" s="533"/>
      <c r="BK277" s="533"/>
      <c r="BL277" s="533"/>
      <c r="BM277" s="533"/>
      <c r="BN277" s="533"/>
      <c r="BO277" s="533"/>
      <c r="BP277" s="533"/>
      <c r="BQ277" s="533"/>
      <c r="BR277" s="533"/>
      <c r="BS277" s="533" t="s">
        <v>4</v>
      </c>
      <c r="BT277" s="533"/>
      <c r="BU277" s="533"/>
      <c r="BV277" s="533"/>
      <c r="BW277" s="533"/>
      <c r="BX277" s="533"/>
      <c r="BY277" s="533"/>
      <c r="BZ277" s="533"/>
      <c r="CA277" s="533"/>
      <c r="CB277" s="533"/>
      <c r="CC277" s="533"/>
      <c r="CD277" s="533"/>
      <c r="CE277" s="533"/>
      <c r="CF277" s="533"/>
      <c r="CG277" s="533"/>
      <c r="CH277" s="533"/>
      <c r="CI277" s="591">
        <f>CI273+CI276+CI267</f>
        <v>85960924.229999989</v>
      </c>
      <c r="CJ277" s="591"/>
      <c r="CK277" s="591"/>
      <c r="CL277" s="591"/>
      <c r="CM277" s="591"/>
      <c r="CN277" s="591"/>
      <c r="CO277" s="591"/>
      <c r="CP277" s="591"/>
      <c r="CQ277" s="591"/>
      <c r="CR277" s="591"/>
      <c r="CS277" s="591"/>
      <c r="CT277" s="591"/>
      <c r="CU277" s="591"/>
      <c r="CV277" s="591"/>
      <c r="CW277" s="591"/>
      <c r="CX277" s="591"/>
      <c r="CY277" s="591"/>
      <c r="CZ277" s="591"/>
    </row>
    <row r="278" spans="1:104" s="52" customFormat="1" ht="21" customHeight="1" x14ac:dyDescent="0.25">
      <c r="A278" s="486" t="s">
        <v>254</v>
      </c>
      <c r="B278" s="486"/>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c r="AK278" s="486"/>
      <c r="AL278" s="486"/>
      <c r="AM278" s="486"/>
      <c r="AN278" s="486"/>
      <c r="AO278" s="486"/>
      <c r="AP278" s="486"/>
      <c r="AQ278" s="486"/>
      <c r="AR278" s="486"/>
      <c r="AS278" s="486"/>
      <c r="AT278" s="486"/>
      <c r="AU278" s="486"/>
      <c r="AV278" s="486"/>
      <c r="AW278" s="486"/>
      <c r="AX278" s="486"/>
      <c r="AY278" s="486"/>
      <c r="AZ278" s="486"/>
      <c r="BA278" s="486"/>
      <c r="BB278" s="486"/>
      <c r="BC278" s="486"/>
      <c r="BD278" s="486"/>
      <c r="BE278" s="486"/>
      <c r="BF278" s="486"/>
      <c r="BG278" s="486"/>
      <c r="BH278" s="486"/>
      <c r="BI278" s="486"/>
      <c r="BJ278" s="486"/>
      <c r="BK278" s="486"/>
      <c r="BL278" s="486"/>
      <c r="BM278" s="486"/>
      <c r="BN278" s="486"/>
      <c r="BO278" s="486"/>
      <c r="BP278" s="486"/>
      <c r="BQ278" s="486"/>
      <c r="BR278" s="486"/>
      <c r="BS278" s="486"/>
      <c r="BT278" s="486"/>
      <c r="BU278" s="486"/>
      <c r="BV278" s="486"/>
      <c r="BW278" s="486"/>
      <c r="BX278" s="486"/>
      <c r="BY278" s="486"/>
      <c r="BZ278" s="486"/>
      <c r="CA278" s="486"/>
      <c r="CB278" s="486"/>
      <c r="CC278" s="486"/>
      <c r="CD278" s="486"/>
      <c r="CE278" s="486"/>
      <c r="CF278" s="486"/>
      <c r="CG278" s="486"/>
      <c r="CH278" s="486"/>
      <c r="CI278" s="486"/>
      <c r="CJ278" s="486"/>
      <c r="CK278" s="486"/>
      <c r="CL278" s="486"/>
      <c r="CM278" s="486"/>
      <c r="CN278" s="486"/>
      <c r="CO278" s="486"/>
      <c r="CP278" s="486"/>
      <c r="CQ278" s="486"/>
      <c r="CR278" s="486"/>
      <c r="CS278" s="486"/>
      <c r="CT278" s="486"/>
      <c r="CU278" s="486"/>
      <c r="CV278" s="486"/>
      <c r="CW278" s="486"/>
      <c r="CX278" s="486"/>
      <c r="CY278" s="486"/>
      <c r="CZ278" s="486"/>
    </row>
    <row r="279" spans="1:104" s="52" customFormat="1" ht="13.5" customHeight="1" x14ac:dyDescent="0.25">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c r="AT279" s="56"/>
      <c r="AU279" s="56"/>
      <c r="AV279" s="56"/>
      <c r="AW279" s="56"/>
      <c r="AX279" s="56"/>
      <c r="AY279" s="56"/>
      <c r="AZ279" s="56"/>
      <c r="BA279" s="56"/>
      <c r="BB279" s="56"/>
      <c r="BC279" s="56"/>
      <c r="BD279" s="56"/>
      <c r="BE279" s="56"/>
      <c r="BF279" s="56"/>
      <c r="BG279" s="56"/>
      <c r="BH279" s="56"/>
      <c r="BI279" s="56"/>
      <c r="BJ279" s="56"/>
      <c r="BK279" s="56"/>
      <c r="BL279" s="56"/>
      <c r="BM279" s="56"/>
      <c r="BN279" s="56"/>
      <c r="BO279" s="56"/>
      <c r="BP279" s="56"/>
      <c r="BQ279" s="56"/>
      <c r="BR279" s="56"/>
      <c r="BS279" s="56"/>
      <c r="BT279" s="56"/>
      <c r="BU279" s="56"/>
      <c r="BV279" s="56"/>
      <c r="BW279" s="56"/>
      <c r="BX279" s="56"/>
      <c r="BY279" s="56"/>
      <c r="BZ279" s="56"/>
      <c r="CA279" s="56"/>
      <c r="CB279" s="56"/>
      <c r="CC279" s="56"/>
      <c r="CD279" s="56"/>
      <c r="CE279" s="56"/>
      <c r="CF279" s="56"/>
      <c r="CG279" s="56"/>
      <c r="CH279" s="56"/>
      <c r="CI279" s="56"/>
      <c r="CJ279" s="56"/>
      <c r="CK279" s="56"/>
      <c r="CL279" s="56"/>
      <c r="CM279" s="56"/>
      <c r="CN279" s="56"/>
      <c r="CO279" s="56"/>
      <c r="CP279" s="56"/>
      <c r="CQ279" s="56"/>
      <c r="CR279" s="56"/>
      <c r="CS279" s="56"/>
      <c r="CT279" s="56"/>
      <c r="CU279" s="56"/>
      <c r="CV279" s="56"/>
      <c r="CW279" s="56"/>
      <c r="CX279" s="56"/>
      <c r="CY279" s="56"/>
      <c r="CZ279" s="56"/>
    </row>
    <row r="280" spans="1:104" s="52" customFormat="1" x14ac:dyDescent="0.25">
      <c r="A280" s="52" t="s">
        <v>43</v>
      </c>
      <c r="W280" s="548" t="s">
        <v>488</v>
      </c>
      <c r="X280" s="548"/>
      <c r="Y280" s="548"/>
      <c r="Z280" s="548"/>
      <c r="AA280" s="548"/>
      <c r="AB280" s="548"/>
      <c r="AC280" s="548"/>
      <c r="AD280" s="548"/>
      <c r="AE280" s="548"/>
      <c r="AF280" s="548"/>
      <c r="AG280" s="548"/>
      <c r="AH280" s="548"/>
      <c r="AI280" s="548"/>
      <c r="AJ280" s="548"/>
      <c r="AK280" s="548"/>
      <c r="AL280" s="548"/>
      <c r="AM280" s="548"/>
      <c r="AN280" s="548"/>
      <c r="AO280" s="548"/>
      <c r="AP280" s="548"/>
      <c r="AQ280" s="548"/>
      <c r="AR280" s="548"/>
      <c r="AS280" s="548"/>
      <c r="AT280" s="548"/>
      <c r="AU280" s="548"/>
      <c r="AV280" s="548"/>
      <c r="AW280" s="548"/>
      <c r="AX280" s="548"/>
      <c r="AY280" s="548"/>
      <c r="AZ280" s="548"/>
      <c r="BA280" s="548"/>
      <c r="BB280" s="548"/>
      <c r="BC280" s="548"/>
      <c r="BD280" s="548"/>
      <c r="BE280" s="548"/>
      <c r="BF280" s="548"/>
      <c r="BG280" s="548"/>
      <c r="BH280" s="548"/>
      <c r="BI280" s="548"/>
      <c r="BJ280" s="548"/>
      <c r="BK280" s="548"/>
      <c r="BL280" s="548"/>
      <c r="BM280" s="548"/>
      <c r="BN280" s="548"/>
      <c r="BO280" s="548"/>
      <c r="BP280" s="548"/>
      <c r="BQ280" s="548"/>
      <c r="BR280" s="548"/>
      <c r="BS280" s="548"/>
      <c r="BT280" s="548"/>
      <c r="BU280" s="548"/>
      <c r="BV280" s="548"/>
      <c r="BW280" s="548"/>
      <c r="BX280" s="548"/>
      <c r="BY280" s="548"/>
      <c r="BZ280" s="548"/>
      <c r="CA280" s="548"/>
      <c r="CB280" s="548"/>
      <c r="CC280" s="548"/>
      <c r="CD280" s="548"/>
      <c r="CE280" s="548"/>
      <c r="CF280" s="548"/>
      <c r="CG280" s="548"/>
      <c r="CH280" s="548"/>
      <c r="CI280" s="548"/>
      <c r="CJ280" s="548"/>
      <c r="CK280" s="548"/>
      <c r="CL280" s="548"/>
      <c r="CM280" s="548"/>
      <c r="CN280" s="548"/>
      <c r="CO280" s="548"/>
      <c r="CP280" s="548"/>
      <c r="CQ280" s="548"/>
      <c r="CR280" s="548"/>
      <c r="CS280" s="548"/>
      <c r="CT280" s="548"/>
      <c r="CU280" s="548"/>
      <c r="CV280" s="548"/>
      <c r="CW280" s="548"/>
      <c r="CX280" s="548"/>
      <c r="CY280" s="548"/>
      <c r="CZ280" s="548"/>
    </row>
    <row r="281" spans="1:104" s="52" customFormat="1" ht="13.5" customHeight="1" x14ac:dyDescent="0.25">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c r="AS281" s="56"/>
      <c r="AT281" s="56"/>
      <c r="AU281" s="56"/>
      <c r="AV281" s="56"/>
      <c r="AW281" s="56"/>
      <c r="AX281" s="56"/>
      <c r="AY281" s="56"/>
      <c r="AZ281" s="56"/>
      <c r="BA281" s="56"/>
      <c r="BB281" s="56"/>
      <c r="BC281" s="56"/>
      <c r="BD281" s="56"/>
      <c r="BE281" s="56"/>
      <c r="BF281" s="56"/>
      <c r="BG281" s="56"/>
      <c r="BH281" s="56"/>
      <c r="BI281" s="56"/>
      <c r="BJ281" s="56"/>
      <c r="BK281" s="56"/>
      <c r="BL281" s="56"/>
      <c r="BM281" s="56"/>
      <c r="BN281" s="56"/>
      <c r="BO281" s="56"/>
      <c r="BP281" s="56"/>
      <c r="BQ281" s="56"/>
      <c r="BR281" s="56"/>
      <c r="BS281" s="56"/>
      <c r="BT281" s="56"/>
      <c r="BU281" s="56"/>
      <c r="BV281" s="56"/>
      <c r="BW281" s="56"/>
      <c r="BX281" s="56"/>
      <c r="BY281" s="56"/>
      <c r="BZ281" s="56"/>
      <c r="CA281" s="56"/>
      <c r="CB281" s="56"/>
      <c r="CC281" s="56"/>
      <c r="CD281" s="56"/>
      <c r="CE281" s="56"/>
      <c r="CF281" s="56"/>
      <c r="CG281" s="56"/>
      <c r="CH281" s="56"/>
      <c r="CI281" s="56"/>
      <c r="CJ281" s="56"/>
      <c r="CK281" s="56"/>
      <c r="CL281" s="56"/>
      <c r="CM281" s="56"/>
      <c r="CN281" s="56"/>
      <c r="CO281" s="56"/>
      <c r="CP281" s="56"/>
      <c r="CQ281" s="56"/>
      <c r="CR281" s="56"/>
      <c r="CS281" s="56"/>
      <c r="CT281" s="56"/>
      <c r="CU281" s="56"/>
      <c r="CV281" s="56"/>
      <c r="CW281" s="56"/>
      <c r="CX281" s="56"/>
      <c r="CY281" s="56"/>
      <c r="CZ281" s="56"/>
    </row>
    <row r="282" spans="1:104" s="54" customFormat="1" ht="45" customHeight="1" x14ac:dyDescent="0.3">
      <c r="A282" s="470" t="s">
        <v>45</v>
      </c>
      <c r="B282" s="471"/>
      <c r="C282" s="471"/>
      <c r="D282" s="471"/>
      <c r="E282" s="471"/>
      <c r="F282" s="471"/>
      <c r="G282" s="472"/>
      <c r="H282" s="470" t="s">
        <v>0</v>
      </c>
      <c r="I282" s="471"/>
      <c r="J282" s="471"/>
      <c r="K282" s="471"/>
      <c r="L282" s="471"/>
      <c r="M282" s="471"/>
      <c r="N282" s="471"/>
      <c r="O282" s="471"/>
      <c r="P282" s="471"/>
      <c r="Q282" s="471"/>
      <c r="R282" s="471"/>
      <c r="S282" s="471"/>
      <c r="T282" s="471"/>
      <c r="U282" s="471"/>
      <c r="V282" s="471"/>
      <c r="W282" s="471"/>
      <c r="X282" s="471"/>
      <c r="Y282" s="471"/>
      <c r="Z282" s="471"/>
      <c r="AA282" s="471"/>
      <c r="AB282" s="471"/>
      <c r="AC282" s="471"/>
      <c r="AD282" s="471"/>
      <c r="AE282" s="471"/>
      <c r="AF282" s="471"/>
      <c r="AG282" s="471"/>
      <c r="AH282" s="471"/>
      <c r="AI282" s="471"/>
      <c r="AJ282" s="471"/>
      <c r="AK282" s="471"/>
      <c r="AL282" s="471"/>
      <c r="AM282" s="471"/>
      <c r="AN282" s="471"/>
      <c r="AO282" s="471"/>
      <c r="AP282" s="471"/>
      <c r="AQ282" s="471"/>
      <c r="AR282" s="471"/>
      <c r="AS282" s="471"/>
      <c r="AT282" s="471"/>
      <c r="AU282" s="471"/>
      <c r="AV282" s="471"/>
      <c r="AW282" s="471"/>
      <c r="AX282" s="471"/>
      <c r="AY282" s="471"/>
      <c r="AZ282" s="471"/>
      <c r="BA282" s="471"/>
      <c r="BB282" s="472"/>
      <c r="BC282" s="549" t="s">
        <v>85</v>
      </c>
      <c r="BD282" s="550"/>
      <c r="BE282" s="550"/>
      <c r="BF282" s="550"/>
      <c r="BG282" s="550"/>
      <c r="BH282" s="550"/>
      <c r="BI282" s="550"/>
      <c r="BJ282" s="550"/>
      <c r="BK282" s="550"/>
      <c r="BL282" s="550"/>
      <c r="BM282" s="550"/>
      <c r="BN282" s="550"/>
      <c r="BO282" s="550"/>
      <c r="BP282" s="550"/>
      <c r="BQ282" s="550"/>
      <c r="BR282" s="551"/>
      <c r="BS282" s="549" t="s">
        <v>90</v>
      </c>
      <c r="BT282" s="550"/>
      <c r="BU282" s="550"/>
      <c r="BV282" s="550"/>
      <c r="BW282" s="550"/>
      <c r="BX282" s="550"/>
      <c r="BY282" s="550"/>
      <c r="BZ282" s="550"/>
      <c r="CA282" s="550"/>
      <c r="CB282" s="550"/>
      <c r="CC282" s="550"/>
      <c r="CD282" s="550"/>
      <c r="CE282" s="550"/>
      <c r="CF282" s="550"/>
      <c r="CG282" s="550"/>
      <c r="CH282" s="551"/>
      <c r="CI282" s="549" t="s">
        <v>91</v>
      </c>
      <c r="CJ282" s="550"/>
      <c r="CK282" s="550"/>
      <c r="CL282" s="550"/>
      <c r="CM282" s="550"/>
      <c r="CN282" s="550"/>
      <c r="CO282" s="550"/>
      <c r="CP282" s="550"/>
      <c r="CQ282" s="550"/>
      <c r="CR282" s="550"/>
      <c r="CS282" s="550"/>
      <c r="CT282" s="550"/>
      <c r="CU282" s="550"/>
      <c r="CV282" s="550"/>
      <c r="CW282" s="550"/>
      <c r="CX282" s="550"/>
      <c r="CY282" s="550"/>
      <c r="CZ282" s="551"/>
    </row>
    <row r="283" spans="1:104" s="12" customFormat="1" ht="13.2" x14ac:dyDescent="0.3">
      <c r="A283" s="568">
        <v>1</v>
      </c>
      <c r="B283" s="568"/>
      <c r="C283" s="568"/>
      <c r="D283" s="568"/>
      <c r="E283" s="568"/>
      <c r="F283" s="568"/>
      <c r="G283" s="568"/>
      <c r="H283" s="568">
        <v>2</v>
      </c>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8"/>
      <c r="AL283" s="568"/>
      <c r="AM283" s="568"/>
      <c r="AN283" s="568"/>
      <c r="AO283" s="568"/>
      <c r="AP283" s="568"/>
      <c r="AQ283" s="568"/>
      <c r="AR283" s="568"/>
      <c r="AS283" s="568"/>
      <c r="AT283" s="568"/>
      <c r="AU283" s="568"/>
      <c r="AV283" s="568"/>
      <c r="AW283" s="568"/>
      <c r="AX283" s="568"/>
      <c r="AY283" s="568"/>
      <c r="AZ283" s="568"/>
      <c r="BA283" s="568"/>
      <c r="BB283" s="568"/>
      <c r="BC283" s="568">
        <v>3</v>
      </c>
      <c r="BD283" s="568"/>
      <c r="BE283" s="568"/>
      <c r="BF283" s="568"/>
      <c r="BG283" s="568"/>
      <c r="BH283" s="568"/>
      <c r="BI283" s="568"/>
      <c r="BJ283" s="568"/>
      <c r="BK283" s="568"/>
      <c r="BL283" s="568"/>
      <c r="BM283" s="568"/>
      <c r="BN283" s="568"/>
      <c r="BO283" s="568"/>
      <c r="BP283" s="568"/>
      <c r="BQ283" s="568"/>
      <c r="BR283" s="568"/>
      <c r="BS283" s="568">
        <v>4</v>
      </c>
      <c r="BT283" s="568"/>
      <c r="BU283" s="568"/>
      <c r="BV283" s="568"/>
      <c r="BW283" s="568"/>
      <c r="BX283" s="568"/>
      <c r="BY283" s="568"/>
      <c r="BZ283" s="568"/>
      <c r="CA283" s="568"/>
      <c r="CB283" s="568"/>
      <c r="CC283" s="568"/>
      <c r="CD283" s="568"/>
      <c r="CE283" s="568"/>
      <c r="CF283" s="568"/>
      <c r="CG283" s="568"/>
      <c r="CH283" s="568"/>
      <c r="CI283" s="568">
        <v>5</v>
      </c>
      <c r="CJ283" s="568"/>
      <c r="CK283" s="568"/>
      <c r="CL283" s="568"/>
      <c r="CM283" s="568"/>
      <c r="CN283" s="568"/>
      <c r="CO283" s="568"/>
      <c r="CP283" s="568"/>
      <c r="CQ283" s="568"/>
      <c r="CR283" s="568"/>
      <c r="CS283" s="568"/>
      <c r="CT283" s="568"/>
      <c r="CU283" s="568"/>
      <c r="CV283" s="568"/>
      <c r="CW283" s="568"/>
      <c r="CX283" s="568"/>
      <c r="CY283" s="568"/>
      <c r="CZ283" s="568"/>
    </row>
    <row r="284" spans="1:104" s="13" customFormat="1" ht="15" customHeight="1" x14ac:dyDescent="0.3">
      <c r="A284" s="578" t="s">
        <v>635</v>
      </c>
      <c r="B284" s="579"/>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79"/>
      <c r="AL284" s="579"/>
      <c r="AM284" s="579"/>
      <c r="AN284" s="579"/>
      <c r="AO284" s="579"/>
      <c r="AP284" s="579"/>
      <c r="AQ284" s="579"/>
      <c r="AR284" s="579"/>
      <c r="AS284" s="579"/>
      <c r="AT284" s="579"/>
      <c r="AU284" s="579"/>
      <c r="AV284" s="579"/>
      <c r="AW284" s="579"/>
      <c r="AX284" s="579"/>
      <c r="AY284" s="579"/>
      <c r="AZ284" s="579"/>
      <c r="BA284" s="579"/>
      <c r="BB284" s="579"/>
      <c r="BC284" s="579"/>
      <c r="BD284" s="579"/>
      <c r="BE284" s="579"/>
      <c r="BF284" s="579"/>
      <c r="BG284" s="579"/>
      <c r="BH284" s="579"/>
      <c r="BI284" s="579"/>
      <c r="BJ284" s="579"/>
      <c r="BK284" s="579"/>
      <c r="BL284" s="579"/>
      <c r="BM284" s="579"/>
      <c r="BN284" s="579"/>
      <c r="BO284" s="579"/>
      <c r="BP284" s="579"/>
      <c r="BQ284" s="579"/>
      <c r="BR284" s="579"/>
      <c r="BS284" s="579"/>
      <c r="BT284" s="579"/>
      <c r="BU284" s="579"/>
      <c r="BV284" s="579"/>
      <c r="BW284" s="579"/>
      <c r="BX284" s="579"/>
      <c r="BY284" s="579"/>
      <c r="BZ284" s="579"/>
      <c r="CA284" s="579"/>
      <c r="CB284" s="579"/>
      <c r="CC284" s="579"/>
      <c r="CD284" s="579"/>
      <c r="CE284" s="579"/>
      <c r="CF284" s="579"/>
      <c r="CG284" s="579"/>
      <c r="CH284" s="579"/>
      <c r="CI284" s="579"/>
      <c r="CJ284" s="579"/>
      <c r="CK284" s="579"/>
      <c r="CL284" s="579"/>
      <c r="CM284" s="579"/>
      <c r="CN284" s="579"/>
      <c r="CO284" s="579"/>
      <c r="CP284" s="579"/>
      <c r="CQ284" s="579"/>
      <c r="CR284" s="579"/>
      <c r="CS284" s="579"/>
      <c r="CT284" s="579"/>
      <c r="CU284" s="579"/>
      <c r="CV284" s="579"/>
      <c r="CW284" s="579"/>
      <c r="CX284" s="579"/>
      <c r="CY284" s="579"/>
      <c r="CZ284" s="579"/>
    </row>
    <row r="285" spans="1:104" s="13" customFormat="1" ht="15" customHeight="1" x14ac:dyDescent="0.3">
      <c r="A285" s="539" t="s">
        <v>63</v>
      </c>
      <c r="B285" s="540"/>
      <c r="C285" s="540"/>
      <c r="D285" s="540"/>
      <c r="E285" s="540"/>
      <c r="F285" s="540"/>
      <c r="G285" s="541"/>
      <c r="H285" s="580" t="s">
        <v>474</v>
      </c>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1"/>
      <c r="AL285" s="581"/>
      <c r="AM285" s="581"/>
      <c r="AN285" s="581"/>
      <c r="AO285" s="581"/>
      <c r="AP285" s="581"/>
      <c r="AQ285" s="581"/>
      <c r="AR285" s="581"/>
      <c r="AS285" s="581"/>
      <c r="AT285" s="581"/>
      <c r="AU285" s="581"/>
      <c r="AV285" s="581"/>
      <c r="AW285" s="581"/>
      <c r="AX285" s="581"/>
      <c r="AY285" s="581"/>
      <c r="AZ285" s="581"/>
      <c r="BA285" s="581"/>
      <c r="BB285" s="582"/>
      <c r="BC285" s="530"/>
      <c r="BD285" s="531"/>
      <c r="BE285" s="531"/>
      <c r="BF285" s="531"/>
      <c r="BG285" s="531"/>
      <c r="BH285" s="531"/>
      <c r="BI285" s="531"/>
      <c r="BJ285" s="531"/>
      <c r="BK285" s="531"/>
      <c r="BL285" s="531"/>
      <c r="BM285" s="531"/>
      <c r="BN285" s="531"/>
      <c r="BO285" s="531"/>
      <c r="BP285" s="531"/>
      <c r="BQ285" s="531"/>
      <c r="BR285" s="532"/>
      <c r="BS285" s="530"/>
      <c r="BT285" s="531"/>
      <c r="BU285" s="531"/>
      <c r="BV285" s="531"/>
      <c r="BW285" s="531"/>
      <c r="BX285" s="531"/>
      <c r="BY285" s="531"/>
      <c r="BZ285" s="531"/>
      <c r="CA285" s="531"/>
      <c r="CB285" s="531"/>
      <c r="CC285" s="531"/>
      <c r="CD285" s="531"/>
      <c r="CE285" s="531"/>
      <c r="CF285" s="531"/>
      <c r="CG285" s="531"/>
      <c r="CH285" s="532"/>
      <c r="CI285" s="572">
        <v>4869979.59</v>
      </c>
      <c r="CJ285" s="573"/>
      <c r="CK285" s="573"/>
      <c r="CL285" s="573"/>
      <c r="CM285" s="573"/>
      <c r="CN285" s="573"/>
      <c r="CO285" s="573"/>
      <c r="CP285" s="573"/>
      <c r="CQ285" s="573"/>
      <c r="CR285" s="573"/>
      <c r="CS285" s="573"/>
      <c r="CT285" s="573"/>
      <c r="CU285" s="573"/>
      <c r="CV285" s="573"/>
      <c r="CW285" s="573"/>
      <c r="CX285" s="573"/>
      <c r="CY285" s="573"/>
      <c r="CZ285" s="574"/>
    </row>
    <row r="286" spans="1:104" s="13" customFormat="1" ht="15" customHeight="1" x14ac:dyDescent="0.3">
      <c r="A286" s="562" t="s">
        <v>260</v>
      </c>
      <c r="B286" s="563"/>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3"/>
      <c r="AL286" s="563"/>
      <c r="AM286" s="563"/>
      <c r="AN286" s="563"/>
      <c r="AO286" s="563"/>
      <c r="AP286" s="563"/>
      <c r="AQ286" s="563"/>
      <c r="AR286" s="563"/>
      <c r="AS286" s="563"/>
      <c r="AT286" s="563"/>
      <c r="AU286" s="563"/>
      <c r="AV286" s="563"/>
      <c r="AW286" s="563"/>
      <c r="AX286" s="563"/>
      <c r="AY286" s="563"/>
      <c r="AZ286" s="563"/>
      <c r="BA286" s="563"/>
      <c r="BB286" s="564"/>
      <c r="BC286" s="533" t="s">
        <v>4</v>
      </c>
      <c r="BD286" s="533"/>
      <c r="BE286" s="533"/>
      <c r="BF286" s="533"/>
      <c r="BG286" s="533"/>
      <c r="BH286" s="533"/>
      <c r="BI286" s="533"/>
      <c r="BJ286" s="533"/>
      <c r="BK286" s="533"/>
      <c r="BL286" s="533"/>
      <c r="BM286" s="533"/>
      <c r="BN286" s="533"/>
      <c r="BO286" s="533"/>
      <c r="BP286" s="533"/>
      <c r="BQ286" s="533"/>
      <c r="BR286" s="533"/>
      <c r="BS286" s="533" t="s">
        <v>4</v>
      </c>
      <c r="BT286" s="533"/>
      <c r="BU286" s="533"/>
      <c r="BV286" s="533"/>
      <c r="BW286" s="533"/>
      <c r="BX286" s="533"/>
      <c r="BY286" s="533"/>
      <c r="BZ286" s="533"/>
      <c r="CA286" s="533"/>
      <c r="CB286" s="533"/>
      <c r="CC286" s="533"/>
      <c r="CD286" s="533"/>
      <c r="CE286" s="533"/>
      <c r="CF286" s="533"/>
      <c r="CG286" s="533"/>
      <c r="CH286" s="533"/>
      <c r="CI286" s="569">
        <f>CI285</f>
        <v>4869979.59</v>
      </c>
      <c r="CJ286" s="570"/>
      <c r="CK286" s="570"/>
      <c r="CL286" s="570"/>
      <c r="CM286" s="570"/>
      <c r="CN286" s="570"/>
      <c r="CO286" s="570"/>
      <c r="CP286" s="570"/>
      <c r="CQ286" s="570"/>
      <c r="CR286" s="570"/>
      <c r="CS286" s="570"/>
      <c r="CT286" s="570"/>
      <c r="CU286" s="570"/>
      <c r="CV286" s="570"/>
      <c r="CW286" s="570"/>
      <c r="CX286" s="570"/>
      <c r="CY286" s="570"/>
      <c r="CZ286" s="571"/>
    </row>
    <row r="287" spans="1:104" s="13" customFormat="1" ht="15" customHeight="1" x14ac:dyDescent="0.3">
      <c r="A287" s="578" t="s">
        <v>634</v>
      </c>
      <c r="B287" s="579"/>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79"/>
      <c r="AL287" s="579"/>
      <c r="AM287" s="579"/>
      <c r="AN287" s="579"/>
      <c r="AO287" s="579"/>
      <c r="AP287" s="579"/>
      <c r="AQ287" s="579"/>
      <c r="AR287" s="579"/>
      <c r="AS287" s="579"/>
      <c r="AT287" s="579"/>
      <c r="AU287" s="579"/>
      <c r="AV287" s="579"/>
      <c r="AW287" s="579"/>
      <c r="AX287" s="579"/>
      <c r="AY287" s="579"/>
      <c r="AZ287" s="579"/>
      <c r="BA287" s="579"/>
      <c r="BB287" s="579"/>
      <c r="BC287" s="579"/>
      <c r="BD287" s="579"/>
      <c r="BE287" s="579"/>
      <c r="BF287" s="579"/>
      <c r="BG287" s="579"/>
      <c r="BH287" s="579"/>
      <c r="BI287" s="579"/>
      <c r="BJ287" s="579"/>
      <c r="BK287" s="579"/>
      <c r="BL287" s="579"/>
      <c r="BM287" s="579"/>
      <c r="BN287" s="579"/>
      <c r="BO287" s="579"/>
      <c r="BP287" s="579"/>
      <c r="BQ287" s="579"/>
      <c r="BR287" s="579"/>
      <c r="BS287" s="579"/>
      <c r="BT287" s="579"/>
      <c r="BU287" s="579"/>
      <c r="BV287" s="579"/>
      <c r="BW287" s="579"/>
      <c r="BX287" s="579"/>
      <c r="BY287" s="579"/>
      <c r="BZ287" s="579"/>
      <c r="CA287" s="579"/>
      <c r="CB287" s="579"/>
      <c r="CC287" s="579"/>
      <c r="CD287" s="579"/>
      <c r="CE287" s="579"/>
      <c r="CF287" s="579"/>
      <c r="CG287" s="579"/>
      <c r="CH287" s="579"/>
      <c r="CI287" s="579"/>
      <c r="CJ287" s="579"/>
      <c r="CK287" s="579"/>
      <c r="CL287" s="579"/>
      <c r="CM287" s="579"/>
      <c r="CN287" s="579"/>
      <c r="CO287" s="579"/>
      <c r="CP287" s="579"/>
      <c r="CQ287" s="579"/>
      <c r="CR287" s="579"/>
      <c r="CS287" s="579"/>
      <c r="CT287" s="579"/>
      <c r="CU287" s="579"/>
      <c r="CV287" s="579"/>
      <c r="CW287" s="579"/>
      <c r="CX287" s="579"/>
      <c r="CY287" s="579"/>
      <c r="CZ287" s="579"/>
    </row>
    <row r="288" spans="1:104" s="13" customFormat="1" ht="37.5" customHeight="1" x14ac:dyDescent="0.3">
      <c r="A288" s="539" t="s">
        <v>63</v>
      </c>
      <c r="B288" s="540"/>
      <c r="C288" s="540"/>
      <c r="D288" s="540"/>
      <c r="E288" s="540"/>
      <c r="F288" s="540"/>
      <c r="G288" s="541"/>
      <c r="H288" s="580" t="s">
        <v>645</v>
      </c>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1"/>
      <c r="AL288" s="581"/>
      <c r="AM288" s="581"/>
      <c r="AN288" s="581"/>
      <c r="AO288" s="581"/>
      <c r="AP288" s="581"/>
      <c r="AQ288" s="581"/>
      <c r="AR288" s="581"/>
      <c r="AS288" s="581"/>
      <c r="AT288" s="581"/>
      <c r="AU288" s="581"/>
      <c r="AV288" s="581"/>
      <c r="AW288" s="581"/>
      <c r="AX288" s="581"/>
      <c r="AY288" s="581"/>
      <c r="AZ288" s="581"/>
      <c r="BA288" s="581"/>
      <c r="BB288" s="582"/>
      <c r="BC288" s="530">
        <v>40</v>
      </c>
      <c r="BD288" s="531"/>
      <c r="BE288" s="531"/>
      <c r="BF288" s="531"/>
      <c r="BG288" s="531"/>
      <c r="BH288" s="531"/>
      <c r="BI288" s="531"/>
      <c r="BJ288" s="531"/>
      <c r="BK288" s="531"/>
      <c r="BL288" s="531"/>
      <c r="BM288" s="531"/>
      <c r="BN288" s="531"/>
      <c r="BO288" s="531"/>
      <c r="BP288" s="531"/>
      <c r="BQ288" s="531"/>
      <c r="BR288" s="532"/>
      <c r="BS288" s="530">
        <v>3196872.5</v>
      </c>
      <c r="BT288" s="531"/>
      <c r="BU288" s="531"/>
      <c r="BV288" s="531"/>
      <c r="BW288" s="531"/>
      <c r="BX288" s="531"/>
      <c r="BY288" s="531"/>
      <c r="BZ288" s="531"/>
      <c r="CA288" s="531"/>
      <c r="CB288" s="531"/>
      <c r="CC288" s="531"/>
      <c r="CD288" s="531"/>
      <c r="CE288" s="531"/>
      <c r="CF288" s="531"/>
      <c r="CG288" s="531"/>
      <c r="CH288" s="532"/>
      <c r="CI288" s="572">
        <v>58870000</v>
      </c>
      <c r="CJ288" s="573"/>
      <c r="CK288" s="573"/>
      <c r="CL288" s="573"/>
      <c r="CM288" s="573"/>
      <c r="CN288" s="573"/>
      <c r="CO288" s="573"/>
      <c r="CP288" s="573"/>
      <c r="CQ288" s="573"/>
      <c r="CR288" s="573"/>
      <c r="CS288" s="573"/>
      <c r="CT288" s="573"/>
      <c r="CU288" s="573"/>
      <c r="CV288" s="573"/>
      <c r="CW288" s="573"/>
      <c r="CX288" s="573"/>
      <c r="CY288" s="573"/>
      <c r="CZ288" s="574"/>
    </row>
    <row r="289" spans="1:104" s="13" customFormat="1" ht="45" customHeight="1" x14ac:dyDescent="0.3">
      <c r="A289" s="539" t="s">
        <v>67</v>
      </c>
      <c r="B289" s="540"/>
      <c r="C289" s="540"/>
      <c r="D289" s="540"/>
      <c r="E289" s="540"/>
      <c r="F289" s="540"/>
      <c r="G289" s="541"/>
      <c r="H289" s="580" t="s">
        <v>646</v>
      </c>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1"/>
      <c r="AL289" s="581"/>
      <c r="AM289" s="581"/>
      <c r="AN289" s="581"/>
      <c r="AO289" s="581"/>
      <c r="AP289" s="581"/>
      <c r="AQ289" s="581"/>
      <c r="AR289" s="581"/>
      <c r="AS289" s="581"/>
      <c r="AT289" s="581"/>
      <c r="AU289" s="581"/>
      <c r="AV289" s="581"/>
      <c r="AW289" s="581"/>
      <c r="AX289" s="581"/>
      <c r="AY289" s="581"/>
      <c r="AZ289" s="581"/>
      <c r="BA289" s="581"/>
      <c r="BB289" s="582"/>
      <c r="BC289" s="530" t="s">
        <v>616</v>
      </c>
      <c r="BD289" s="531"/>
      <c r="BE289" s="531"/>
      <c r="BF289" s="531"/>
      <c r="BG289" s="531"/>
      <c r="BH289" s="531"/>
      <c r="BI289" s="531"/>
      <c r="BJ289" s="531"/>
      <c r="BK289" s="531"/>
      <c r="BL289" s="531"/>
      <c r="BM289" s="531"/>
      <c r="BN289" s="531"/>
      <c r="BO289" s="531"/>
      <c r="BP289" s="531"/>
      <c r="BQ289" s="531"/>
      <c r="BR289" s="532"/>
      <c r="BS289" s="530">
        <v>459460.57</v>
      </c>
      <c r="BT289" s="531"/>
      <c r="BU289" s="531"/>
      <c r="BV289" s="531"/>
      <c r="BW289" s="531"/>
      <c r="BX289" s="531"/>
      <c r="BY289" s="531"/>
      <c r="BZ289" s="531"/>
      <c r="CA289" s="531"/>
      <c r="CB289" s="531"/>
      <c r="CC289" s="531"/>
      <c r="CD289" s="531"/>
      <c r="CE289" s="531"/>
      <c r="CF289" s="531"/>
      <c r="CG289" s="531"/>
      <c r="CH289" s="532"/>
      <c r="CI289" s="572">
        <v>35379170</v>
      </c>
      <c r="CJ289" s="573"/>
      <c r="CK289" s="573"/>
      <c r="CL289" s="573"/>
      <c r="CM289" s="573"/>
      <c r="CN289" s="573"/>
      <c r="CO289" s="573"/>
      <c r="CP289" s="573"/>
      <c r="CQ289" s="573"/>
      <c r="CR289" s="573"/>
      <c r="CS289" s="573"/>
      <c r="CT289" s="573"/>
      <c r="CU289" s="573"/>
      <c r="CV289" s="573"/>
      <c r="CW289" s="573"/>
      <c r="CX289" s="573"/>
      <c r="CY289" s="573"/>
      <c r="CZ289" s="574"/>
    </row>
    <row r="290" spans="1:104" s="13" customFormat="1" ht="63.75" customHeight="1" x14ac:dyDescent="0.3">
      <c r="A290" s="539" t="s">
        <v>68</v>
      </c>
      <c r="B290" s="540"/>
      <c r="C290" s="540"/>
      <c r="D290" s="540"/>
      <c r="E290" s="540"/>
      <c r="F290" s="540"/>
      <c r="G290" s="541"/>
      <c r="H290" s="580" t="s">
        <v>664</v>
      </c>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1"/>
      <c r="AL290" s="581"/>
      <c r="AM290" s="581"/>
      <c r="AN290" s="581"/>
      <c r="AO290" s="581"/>
      <c r="AP290" s="581"/>
      <c r="AQ290" s="581"/>
      <c r="AR290" s="581"/>
      <c r="AS290" s="581"/>
      <c r="AT290" s="581"/>
      <c r="AU290" s="581"/>
      <c r="AV290" s="581"/>
      <c r="AW290" s="581"/>
      <c r="AX290" s="581"/>
      <c r="AY290" s="581"/>
      <c r="AZ290" s="581"/>
      <c r="BA290" s="581"/>
      <c r="BB290" s="582"/>
      <c r="BC290" s="530">
        <v>10</v>
      </c>
      <c r="BD290" s="531"/>
      <c r="BE290" s="531"/>
      <c r="BF290" s="531"/>
      <c r="BG290" s="531"/>
      <c r="BH290" s="531"/>
      <c r="BI290" s="531"/>
      <c r="BJ290" s="531"/>
      <c r="BK290" s="531"/>
      <c r="BL290" s="531"/>
      <c r="BM290" s="531"/>
      <c r="BN290" s="531"/>
      <c r="BO290" s="531"/>
      <c r="BP290" s="531"/>
      <c r="BQ290" s="531"/>
      <c r="BR290" s="532"/>
      <c r="BS290" s="592">
        <f>CI290/BC290</f>
        <v>120000</v>
      </c>
      <c r="BT290" s="531"/>
      <c r="BU290" s="531"/>
      <c r="BV290" s="531"/>
      <c r="BW290" s="531"/>
      <c r="BX290" s="531"/>
      <c r="BY290" s="531"/>
      <c r="BZ290" s="531"/>
      <c r="CA290" s="531"/>
      <c r="CB290" s="531"/>
      <c r="CC290" s="531"/>
      <c r="CD290" s="531"/>
      <c r="CE290" s="531"/>
      <c r="CF290" s="531"/>
      <c r="CG290" s="531"/>
      <c r="CH290" s="532"/>
      <c r="CI290" s="572">
        <v>1200000</v>
      </c>
      <c r="CJ290" s="573"/>
      <c r="CK290" s="573"/>
      <c r="CL290" s="573"/>
      <c r="CM290" s="573"/>
      <c r="CN290" s="573"/>
      <c r="CO290" s="573"/>
      <c r="CP290" s="573"/>
      <c r="CQ290" s="573"/>
      <c r="CR290" s="573"/>
      <c r="CS290" s="573"/>
      <c r="CT290" s="573"/>
      <c r="CU290" s="573"/>
      <c r="CV290" s="573"/>
      <c r="CW290" s="573"/>
      <c r="CX290" s="573"/>
      <c r="CY290" s="573"/>
      <c r="CZ290" s="574"/>
    </row>
    <row r="291" spans="1:104" s="13" customFormat="1" ht="62.25" customHeight="1" x14ac:dyDescent="0.3">
      <c r="A291" s="539" t="s">
        <v>343</v>
      </c>
      <c r="B291" s="540"/>
      <c r="C291" s="540"/>
      <c r="D291" s="540"/>
      <c r="E291" s="540"/>
      <c r="F291" s="540"/>
      <c r="G291" s="541"/>
      <c r="H291" s="580" t="s">
        <v>665</v>
      </c>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1"/>
      <c r="AL291" s="581"/>
      <c r="AM291" s="581"/>
      <c r="AN291" s="581"/>
      <c r="AO291" s="581"/>
      <c r="AP291" s="581"/>
      <c r="AQ291" s="581"/>
      <c r="AR291" s="581"/>
      <c r="AS291" s="581"/>
      <c r="AT291" s="581"/>
      <c r="AU291" s="581"/>
      <c r="AV291" s="581"/>
      <c r="AW291" s="581"/>
      <c r="AX291" s="581"/>
      <c r="AY291" s="581"/>
      <c r="AZ291" s="581"/>
      <c r="BA291" s="581"/>
      <c r="BB291" s="582"/>
      <c r="BC291" s="530">
        <v>69</v>
      </c>
      <c r="BD291" s="531"/>
      <c r="BE291" s="531"/>
      <c r="BF291" s="531"/>
      <c r="BG291" s="531"/>
      <c r="BH291" s="531"/>
      <c r="BI291" s="531"/>
      <c r="BJ291" s="531"/>
      <c r="BK291" s="531"/>
      <c r="BL291" s="531"/>
      <c r="BM291" s="531"/>
      <c r="BN291" s="531"/>
      <c r="BO291" s="531"/>
      <c r="BP291" s="531"/>
      <c r="BQ291" s="531"/>
      <c r="BR291" s="532"/>
      <c r="BS291" s="592">
        <f>CI291/BC291</f>
        <v>2898.550724637681</v>
      </c>
      <c r="BT291" s="531"/>
      <c r="BU291" s="531"/>
      <c r="BV291" s="531"/>
      <c r="BW291" s="531"/>
      <c r="BX291" s="531"/>
      <c r="BY291" s="531"/>
      <c r="BZ291" s="531"/>
      <c r="CA291" s="531"/>
      <c r="CB291" s="531"/>
      <c r="CC291" s="531"/>
      <c r="CD291" s="531"/>
      <c r="CE291" s="531"/>
      <c r="CF291" s="531"/>
      <c r="CG291" s="531"/>
      <c r="CH291" s="532"/>
      <c r="CI291" s="572">
        <v>200000</v>
      </c>
      <c r="CJ291" s="573"/>
      <c r="CK291" s="573"/>
      <c r="CL291" s="573"/>
      <c r="CM291" s="573"/>
      <c r="CN291" s="573"/>
      <c r="CO291" s="573"/>
      <c r="CP291" s="573"/>
      <c r="CQ291" s="573"/>
      <c r="CR291" s="573"/>
      <c r="CS291" s="573"/>
      <c r="CT291" s="573"/>
      <c r="CU291" s="573"/>
      <c r="CV291" s="573"/>
      <c r="CW291" s="573"/>
      <c r="CX291" s="573"/>
      <c r="CY291" s="573"/>
      <c r="CZ291" s="574"/>
    </row>
    <row r="292" spans="1:104" s="13" customFormat="1" ht="15" customHeight="1" x14ac:dyDescent="0.3">
      <c r="A292" s="562" t="s">
        <v>260</v>
      </c>
      <c r="B292" s="563"/>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3"/>
      <c r="AL292" s="563"/>
      <c r="AM292" s="563"/>
      <c r="AN292" s="563"/>
      <c r="AO292" s="563"/>
      <c r="AP292" s="563"/>
      <c r="AQ292" s="563"/>
      <c r="AR292" s="563"/>
      <c r="AS292" s="563"/>
      <c r="AT292" s="563"/>
      <c r="AU292" s="563"/>
      <c r="AV292" s="563"/>
      <c r="AW292" s="563"/>
      <c r="AX292" s="563"/>
      <c r="AY292" s="563"/>
      <c r="AZ292" s="563"/>
      <c r="BA292" s="563"/>
      <c r="BB292" s="564"/>
      <c r="BC292" s="533" t="s">
        <v>4</v>
      </c>
      <c r="BD292" s="533"/>
      <c r="BE292" s="533"/>
      <c r="BF292" s="533"/>
      <c r="BG292" s="533"/>
      <c r="BH292" s="533"/>
      <c r="BI292" s="533"/>
      <c r="BJ292" s="533"/>
      <c r="BK292" s="533"/>
      <c r="BL292" s="533"/>
      <c r="BM292" s="533"/>
      <c r="BN292" s="533"/>
      <c r="BO292" s="533"/>
      <c r="BP292" s="533"/>
      <c r="BQ292" s="533"/>
      <c r="BR292" s="533"/>
      <c r="BS292" s="533" t="s">
        <v>4</v>
      </c>
      <c r="BT292" s="533"/>
      <c r="BU292" s="533"/>
      <c r="BV292" s="533"/>
      <c r="BW292" s="533"/>
      <c r="BX292" s="533"/>
      <c r="BY292" s="533"/>
      <c r="BZ292" s="533"/>
      <c r="CA292" s="533"/>
      <c r="CB292" s="533"/>
      <c r="CC292" s="533"/>
      <c r="CD292" s="533"/>
      <c r="CE292" s="533"/>
      <c r="CF292" s="533"/>
      <c r="CG292" s="533"/>
      <c r="CH292" s="533"/>
      <c r="CI292" s="569">
        <f>SUM(CI288:CI291)</f>
        <v>95649170</v>
      </c>
      <c r="CJ292" s="570"/>
      <c r="CK292" s="570"/>
      <c r="CL292" s="570"/>
      <c r="CM292" s="570"/>
      <c r="CN292" s="570"/>
      <c r="CO292" s="570"/>
      <c r="CP292" s="570"/>
      <c r="CQ292" s="570"/>
      <c r="CR292" s="570"/>
      <c r="CS292" s="570"/>
      <c r="CT292" s="570"/>
      <c r="CU292" s="570"/>
      <c r="CV292" s="570"/>
      <c r="CW292" s="570"/>
      <c r="CX292" s="570"/>
      <c r="CY292" s="570"/>
      <c r="CZ292" s="571"/>
    </row>
    <row r="293" spans="1:104" ht="10.5" customHeight="1" x14ac:dyDescent="0.25">
      <c r="A293" s="578" t="s">
        <v>636</v>
      </c>
      <c r="B293" s="579"/>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79"/>
      <c r="AL293" s="579"/>
      <c r="AM293" s="579"/>
      <c r="AN293" s="579"/>
      <c r="AO293" s="579"/>
      <c r="AP293" s="579"/>
      <c r="AQ293" s="579"/>
      <c r="AR293" s="579"/>
      <c r="AS293" s="579"/>
      <c r="AT293" s="579"/>
      <c r="AU293" s="579"/>
      <c r="AV293" s="579"/>
      <c r="AW293" s="579"/>
      <c r="AX293" s="579"/>
      <c r="AY293" s="579"/>
      <c r="AZ293" s="579"/>
      <c r="BA293" s="579"/>
      <c r="BB293" s="579"/>
      <c r="BC293" s="579"/>
      <c r="BD293" s="579"/>
      <c r="BE293" s="579"/>
      <c r="BF293" s="579"/>
      <c r="BG293" s="579"/>
      <c r="BH293" s="579"/>
      <c r="BI293" s="579"/>
      <c r="BJ293" s="579"/>
      <c r="BK293" s="579"/>
      <c r="BL293" s="579"/>
      <c r="BM293" s="579"/>
      <c r="BN293" s="579"/>
      <c r="BO293" s="579"/>
      <c r="BP293" s="579"/>
      <c r="BQ293" s="579"/>
      <c r="BR293" s="579"/>
      <c r="BS293" s="579"/>
      <c r="BT293" s="579"/>
      <c r="BU293" s="579"/>
      <c r="BV293" s="579"/>
      <c r="BW293" s="579"/>
      <c r="BX293" s="579"/>
      <c r="BY293" s="579"/>
      <c r="BZ293" s="579"/>
      <c r="CA293" s="579"/>
      <c r="CB293" s="579"/>
      <c r="CC293" s="579"/>
      <c r="CD293" s="579"/>
      <c r="CE293" s="579"/>
      <c r="CF293" s="579"/>
      <c r="CG293" s="579"/>
      <c r="CH293" s="579"/>
      <c r="CI293" s="579"/>
      <c r="CJ293" s="579"/>
      <c r="CK293" s="579"/>
      <c r="CL293" s="579"/>
      <c r="CM293" s="579"/>
      <c r="CN293" s="579"/>
      <c r="CO293" s="579"/>
      <c r="CP293" s="579"/>
      <c r="CQ293" s="579"/>
      <c r="CR293" s="579"/>
      <c r="CS293" s="579"/>
      <c r="CT293" s="579"/>
      <c r="CU293" s="579"/>
      <c r="CV293" s="579"/>
      <c r="CW293" s="579"/>
      <c r="CX293" s="579"/>
      <c r="CY293" s="579"/>
      <c r="CZ293" s="579"/>
    </row>
    <row r="294" spans="1:104" ht="12" customHeight="1" x14ac:dyDescent="0.25">
      <c r="A294" s="539" t="s">
        <v>63</v>
      </c>
      <c r="B294" s="540"/>
      <c r="C294" s="540"/>
      <c r="D294" s="540"/>
      <c r="E294" s="540"/>
      <c r="F294" s="540"/>
      <c r="G294" s="541"/>
      <c r="H294" s="580" t="s">
        <v>666</v>
      </c>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1"/>
      <c r="AL294" s="581"/>
      <c r="AM294" s="581"/>
      <c r="AN294" s="581"/>
      <c r="AO294" s="581"/>
      <c r="AP294" s="581"/>
      <c r="AQ294" s="581"/>
      <c r="AR294" s="581"/>
      <c r="AS294" s="581"/>
      <c r="AT294" s="581"/>
      <c r="AU294" s="581"/>
      <c r="AV294" s="581"/>
      <c r="AW294" s="581"/>
      <c r="AX294" s="581"/>
      <c r="AY294" s="581"/>
      <c r="AZ294" s="581"/>
      <c r="BA294" s="581"/>
      <c r="BB294" s="582"/>
      <c r="BC294" s="530">
        <v>7</v>
      </c>
      <c r="BD294" s="531"/>
      <c r="BE294" s="531"/>
      <c r="BF294" s="531"/>
      <c r="BG294" s="531"/>
      <c r="BH294" s="531"/>
      <c r="BI294" s="531"/>
      <c r="BJ294" s="531"/>
      <c r="BK294" s="531"/>
      <c r="BL294" s="531"/>
      <c r="BM294" s="531"/>
      <c r="BN294" s="531"/>
      <c r="BO294" s="531"/>
      <c r="BP294" s="531"/>
      <c r="BQ294" s="531"/>
      <c r="BR294" s="532"/>
      <c r="BS294" s="592">
        <f>CI294/BC294</f>
        <v>64285.714285714283</v>
      </c>
      <c r="BT294" s="531"/>
      <c r="BU294" s="531"/>
      <c r="BV294" s="531"/>
      <c r="BW294" s="531"/>
      <c r="BX294" s="531"/>
      <c r="BY294" s="531"/>
      <c r="BZ294" s="531"/>
      <c r="CA294" s="531"/>
      <c r="CB294" s="531"/>
      <c r="CC294" s="531"/>
      <c r="CD294" s="531"/>
      <c r="CE294" s="531"/>
      <c r="CF294" s="531"/>
      <c r="CG294" s="531"/>
      <c r="CH294" s="532"/>
      <c r="CI294" s="572">
        <v>450000</v>
      </c>
      <c r="CJ294" s="573"/>
      <c r="CK294" s="573"/>
      <c r="CL294" s="573"/>
      <c r="CM294" s="573"/>
      <c r="CN294" s="573"/>
      <c r="CO294" s="573"/>
      <c r="CP294" s="573"/>
      <c r="CQ294" s="573"/>
      <c r="CR294" s="573"/>
      <c r="CS294" s="573"/>
      <c r="CT294" s="573"/>
      <c r="CU294" s="573"/>
      <c r="CV294" s="573"/>
      <c r="CW294" s="573"/>
      <c r="CX294" s="573"/>
      <c r="CY294" s="573"/>
      <c r="CZ294" s="574"/>
    </row>
    <row r="295" spans="1:104" ht="10.5" customHeight="1" x14ac:dyDescent="0.25">
      <c r="A295" s="562" t="s">
        <v>260</v>
      </c>
      <c r="B295" s="563"/>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3"/>
      <c r="AL295" s="563"/>
      <c r="AM295" s="563"/>
      <c r="AN295" s="563"/>
      <c r="AO295" s="563"/>
      <c r="AP295" s="563"/>
      <c r="AQ295" s="563"/>
      <c r="AR295" s="563"/>
      <c r="AS295" s="563"/>
      <c r="AT295" s="563"/>
      <c r="AU295" s="563"/>
      <c r="AV295" s="563"/>
      <c r="AW295" s="563"/>
      <c r="AX295" s="563"/>
      <c r="AY295" s="563"/>
      <c r="AZ295" s="563"/>
      <c r="BA295" s="563"/>
      <c r="BB295" s="564"/>
      <c r="BC295" s="533" t="s">
        <v>4</v>
      </c>
      <c r="BD295" s="533"/>
      <c r="BE295" s="533"/>
      <c r="BF295" s="533"/>
      <c r="BG295" s="533"/>
      <c r="BH295" s="533"/>
      <c r="BI295" s="533"/>
      <c r="BJ295" s="533"/>
      <c r="BK295" s="533"/>
      <c r="BL295" s="533"/>
      <c r="BM295" s="533"/>
      <c r="BN295" s="533"/>
      <c r="BO295" s="533"/>
      <c r="BP295" s="533"/>
      <c r="BQ295" s="533"/>
      <c r="BR295" s="533"/>
      <c r="BS295" s="533" t="s">
        <v>4</v>
      </c>
      <c r="BT295" s="533"/>
      <c r="BU295" s="533"/>
      <c r="BV295" s="533"/>
      <c r="BW295" s="533"/>
      <c r="BX295" s="533"/>
      <c r="BY295" s="533"/>
      <c r="BZ295" s="533"/>
      <c r="CA295" s="533"/>
      <c r="CB295" s="533"/>
      <c r="CC295" s="533"/>
      <c r="CD295" s="533"/>
      <c r="CE295" s="533"/>
      <c r="CF295" s="533"/>
      <c r="CG295" s="533"/>
      <c r="CH295" s="533"/>
      <c r="CI295" s="569">
        <f>SUM(CI294)</f>
        <v>450000</v>
      </c>
      <c r="CJ295" s="570"/>
      <c r="CK295" s="570"/>
      <c r="CL295" s="570"/>
      <c r="CM295" s="570"/>
      <c r="CN295" s="570"/>
      <c r="CO295" s="570"/>
      <c r="CP295" s="570"/>
      <c r="CQ295" s="570"/>
      <c r="CR295" s="570"/>
      <c r="CS295" s="570"/>
      <c r="CT295" s="570"/>
      <c r="CU295" s="570"/>
      <c r="CV295" s="570"/>
      <c r="CW295" s="570"/>
      <c r="CX295" s="570"/>
      <c r="CY295" s="570"/>
      <c r="CZ295" s="571"/>
    </row>
    <row r="296" spans="1:104" ht="10.5" customHeight="1" x14ac:dyDescent="0.25">
      <c r="A296" s="542" t="s">
        <v>52</v>
      </c>
      <c r="B296" s="543"/>
      <c r="C296" s="543"/>
      <c r="D296" s="543"/>
      <c r="E296" s="543"/>
      <c r="F296" s="543"/>
      <c r="G296" s="543"/>
      <c r="H296" s="543"/>
      <c r="I296" s="543"/>
      <c r="J296" s="543"/>
      <c r="K296" s="543"/>
      <c r="L296" s="543"/>
      <c r="M296" s="543"/>
      <c r="N296" s="543"/>
      <c r="O296" s="543"/>
      <c r="P296" s="543"/>
      <c r="Q296" s="543"/>
      <c r="R296" s="543"/>
      <c r="S296" s="543"/>
      <c r="T296" s="543"/>
      <c r="U296" s="543"/>
      <c r="V296" s="543"/>
      <c r="W296" s="543"/>
      <c r="X296" s="543"/>
      <c r="Y296" s="543"/>
      <c r="Z296" s="543"/>
      <c r="AA296" s="543"/>
      <c r="AB296" s="543"/>
      <c r="AC296" s="543"/>
      <c r="AD296" s="543"/>
      <c r="AE296" s="543"/>
      <c r="AF296" s="543"/>
      <c r="AG296" s="543"/>
      <c r="AH296" s="543"/>
      <c r="AI296" s="543"/>
      <c r="AJ296" s="543"/>
      <c r="AK296" s="543"/>
      <c r="AL296" s="543"/>
      <c r="AM296" s="543"/>
      <c r="AN296" s="543"/>
      <c r="AO296" s="543"/>
      <c r="AP296" s="543"/>
      <c r="AQ296" s="543"/>
      <c r="AR296" s="543"/>
      <c r="AS296" s="543"/>
      <c r="AT296" s="543"/>
      <c r="AU296" s="543"/>
      <c r="AV296" s="543"/>
      <c r="AW296" s="543"/>
      <c r="AX296" s="543"/>
      <c r="AY296" s="543"/>
      <c r="AZ296" s="543"/>
      <c r="BA296" s="543"/>
      <c r="BB296" s="544"/>
      <c r="BC296" s="533" t="s">
        <v>4</v>
      </c>
      <c r="BD296" s="533"/>
      <c r="BE296" s="533"/>
      <c r="BF296" s="533"/>
      <c r="BG296" s="533"/>
      <c r="BH296" s="533"/>
      <c r="BI296" s="533"/>
      <c r="BJ296" s="533"/>
      <c r="BK296" s="533"/>
      <c r="BL296" s="533"/>
      <c r="BM296" s="533"/>
      <c r="BN296" s="533"/>
      <c r="BO296" s="533"/>
      <c r="BP296" s="533"/>
      <c r="BQ296" s="533"/>
      <c r="BR296" s="533"/>
      <c r="BS296" s="533" t="s">
        <v>4</v>
      </c>
      <c r="BT296" s="533"/>
      <c r="BU296" s="533"/>
      <c r="BV296" s="533"/>
      <c r="BW296" s="533"/>
      <c r="BX296" s="533"/>
      <c r="BY296" s="533"/>
      <c r="BZ296" s="533"/>
      <c r="CA296" s="533"/>
      <c r="CB296" s="533"/>
      <c r="CC296" s="533"/>
      <c r="CD296" s="533"/>
      <c r="CE296" s="533"/>
      <c r="CF296" s="533"/>
      <c r="CG296" s="533"/>
      <c r="CH296" s="533"/>
      <c r="CI296" s="593">
        <f>CI286+CI292+CI294</f>
        <v>100969149.59</v>
      </c>
      <c r="CJ296" s="594"/>
      <c r="CK296" s="594"/>
      <c r="CL296" s="594"/>
      <c r="CM296" s="594"/>
      <c r="CN296" s="594"/>
      <c r="CO296" s="594"/>
      <c r="CP296" s="594"/>
      <c r="CQ296" s="594"/>
      <c r="CR296" s="594"/>
      <c r="CS296" s="594"/>
      <c r="CT296" s="594"/>
      <c r="CU296" s="594"/>
      <c r="CV296" s="594"/>
      <c r="CW296" s="594"/>
      <c r="CX296" s="594"/>
      <c r="CY296" s="594"/>
      <c r="CZ296" s="594"/>
    </row>
    <row r="297" spans="1:104" s="52" customFormat="1" ht="21" customHeight="1" x14ac:dyDescent="0.25">
      <c r="A297" s="486" t="s">
        <v>384</v>
      </c>
      <c r="B297" s="486"/>
      <c r="C297" s="486"/>
      <c r="D297" s="486"/>
      <c r="E297" s="486"/>
      <c r="F297" s="486"/>
      <c r="G297" s="486"/>
      <c r="H297" s="486"/>
      <c r="I297" s="486"/>
      <c r="J297" s="486"/>
      <c r="K297" s="486"/>
      <c r="L297" s="486"/>
      <c r="M297" s="486"/>
      <c r="N297" s="486"/>
      <c r="O297" s="486"/>
      <c r="P297" s="486"/>
      <c r="Q297" s="486"/>
      <c r="R297" s="486"/>
      <c r="S297" s="486"/>
      <c r="T297" s="486"/>
      <c r="U297" s="486"/>
      <c r="V297" s="486"/>
      <c r="W297" s="486"/>
      <c r="X297" s="486"/>
      <c r="Y297" s="486"/>
      <c r="Z297" s="486"/>
      <c r="AA297" s="486"/>
      <c r="AB297" s="486"/>
      <c r="AC297" s="486"/>
      <c r="AD297" s="486"/>
      <c r="AE297" s="486"/>
      <c r="AF297" s="486"/>
      <c r="AG297" s="486"/>
      <c r="AH297" s="486"/>
      <c r="AI297" s="486"/>
      <c r="AJ297" s="486"/>
      <c r="AK297" s="486"/>
      <c r="AL297" s="486"/>
      <c r="AM297" s="486"/>
      <c r="AN297" s="486"/>
      <c r="AO297" s="486"/>
      <c r="AP297" s="486"/>
      <c r="AQ297" s="486"/>
      <c r="AR297" s="486"/>
      <c r="AS297" s="486"/>
      <c r="AT297" s="486"/>
      <c r="AU297" s="486"/>
      <c r="AV297" s="486"/>
      <c r="AW297" s="486"/>
      <c r="AX297" s="486"/>
      <c r="AY297" s="486"/>
      <c r="AZ297" s="486"/>
      <c r="BA297" s="486"/>
      <c r="BB297" s="486"/>
      <c r="BC297" s="486"/>
      <c r="BD297" s="486"/>
      <c r="BE297" s="486"/>
      <c r="BF297" s="486"/>
      <c r="BG297" s="486"/>
      <c r="BH297" s="486"/>
      <c r="BI297" s="486"/>
      <c r="BJ297" s="486"/>
      <c r="BK297" s="486"/>
      <c r="BL297" s="486"/>
      <c r="BM297" s="486"/>
      <c r="BN297" s="486"/>
      <c r="BO297" s="486"/>
      <c r="BP297" s="486"/>
      <c r="BQ297" s="486"/>
      <c r="BR297" s="486"/>
      <c r="BS297" s="486"/>
      <c r="BT297" s="486"/>
      <c r="BU297" s="486"/>
      <c r="BV297" s="486"/>
      <c r="BW297" s="486"/>
      <c r="BX297" s="486"/>
      <c r="BY297" s="486"/>
      <c r="BZ297" s="486"/>
      <c r="CA297" s="486"/>
      <c r="CB297" s="486"/>
      <c r="CC297" s="486"/>
      <c r="CD297" s="486"/>
      <c r="CE297" s="486"/>
      <c r="CF297" s="486"/>
      <c r="CG297" s="486"/>
      <c r="CH297" s="486"/>
      <c r="CI297" s="486"/>
      <c r="CJ297" s="486"/>
      <c r="CK297" s="486"/>
      <c r="CL297" s="486"/>
      <c r="CM297" s="486"/>
      <c r="CN297" s="486"/>
      <c r="CO297" s="486"/>
      <c r="CP297" s="486"/>
      <c r="CQ297" s="486"/>
      <c r="CR297" s="486"/>
      <c r="CS297" s="486"/>
      <c r="CT297" s="486"/>
      <c r="CU297" s="486"/>
      <c r="CV297" s="486"/>
      <c r="CW297" s="486"/>
      <c r="CX297" s="486"/>
      <c r="CY297" s="486"/>
      <c r="CZ297" s="486"/>
    </row>
    <row r="298" spans="1:104" s="52" customFormat="1" ht="13.5" customHeight="1" x14ac:dyDescent="0.2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c r="AY298" s="56"/>
      <c r="AZ298" s="56"/>
      <c r="BA298" s="56"/>
      <c r="BB298" s="56"/>
      <c r="BC298" s="56"/>
      <c r="BD298" s="56"/>
      <c r="BE298" s="56"/>
      <c r="BF298" s="56"/>
      <c r="BG298" s="56"/>
      <c r="BH298" s="56"/>
      <c r="BI298" s="56"/>
      <c r="BJ298" s="56"/>
      <c r="BK298" s="56"/>
      <c r="BL298" s="56"/>
      <c r="BM298" s="56"/>
      <c r="BN298" s="56"/>
      <c r="BO298" s="56"/>
      <c r="BP298" s="56"/>
      <c r="BQ298" s="56"/>
      <c r="BR298" s="56"/>
      <c r="BS298" s="56"/>
      <c r="BT298" s="56"/>
      <c r="BU298" s="56"/>
      <c r="BV298" s="56"/>
      <c r="BW298" s="56"/>
      <c r="BX298" s="56"/>
      <c r="BY298" s="56"/>
      <c r="BZ298" s="56"/>
      <c r="CA298" s="56"/>
      <c r="CB298" s="56"/>
      <c r="CC298" s="56"/>
      <c r="CD298" s="56"/>
      <c r="CE298" s="56"/>
      <c r="CF298" s="56"/>
      <c r="CG298" s="56"/>
      <c r="CH298" s="56"/>
      <c r="CI298" s="56"/>
      <c r="CJ298" s="56"/>
      <c r="CK298" s="56"/>
      <c r="CL298" s="56"/>
      <c r="CM298" s="56"/>
      <c r="CN298" s="56"/>
      <c r="CO298" s="56"/>
      <c r="CP298" s="56"/>
      <c r="CQ298" s="56"/>
      <c r="CR298" s="56"/>
      <c r="CS298" s="56"/>
      <c r="CT298" s="56"/>
      <c r="CU298" s="56"/>
      <c r="CV298" s="56"/>
      <c r="CW298" s="56"/>
      <c r="CX298" s="56"/>
      <c r="CY298" s="56"/>
      <c r="CZ298" s="56"/>
    </row>
    <row r="299" spans="1:104" s="52" customFormat="1" x14ac:dyDescent="0.25">
      <c r="A299" s="52" t="s">
        <v>43</v>
      </c>
      <c r="W299" s="548" t="s">
        <v>489</v>
      </c>
      <c r="X299" s="548"/>
      <c r="Y299" s="548"/>
      <c r="Z299" s="548"/>
      <c r="AA299" s="548"/>
      <c r="AB299" s="548"/>
      <c r="AC299" s="548"/>
      <c r="AD299" s="548"/>
      <c r="AE299" s="548"/>
      <c r="AF299" s="548"/>
      <c r="AG299" s="548"/>
      <c r="AH299" s="548"/>
      <c r="AI299" s="548"/>
      <c r="AJ299" s="548"/>
      <c r="AK299" s="548"/>
      <c r="AL299" s="548"/>
      <c r="AM299" s="548"/>
      <c r="AN299" s="548"/>
      <c r="AO299" s="548"/>
      <c r="AP299" s="548"/>
      <c r="AQ299" s="548"/>
      <c r="AR299" s="548"/>
      <c r="AS299" s="548"/>
      <c r="AT299" s="548"/>
      <c r="AU299" s="548"/>
      <c r="AV299" s="548"/>
      <c r="AW299" s="548"/>
      <c r="AX299" s="548"/>
      <c r="AY299" s="548"/>
      <c r="AZ299" s="548"/>
      <c r="BA299" s="548"/>
      <c r="BB299" s="548"/>
      <c r="BC299" s="548"/>
      <c r="BD299" s="548"/>
      <c r="BE299" s="548"/>
      <c r="BF299" s="548"/>
      <c r="BG299" s="548"/>
      <c r="BH299" s="548"/>
      <c r="BI299" s="548"/>
      <c r="BJ299" s="548"/>
      <c r="BK299" s="548"/>
      <c r="BL299" s="548"/>
      <c r="BM299" s="548"/>
      <c r="BN299" s="548"/>
      <c r="BO299" s="548"/>
      <c r="BP299" s="548"/>
      <c r="BQ299" s="548"/>
      <c r="BR299" s="548"/>
      <c r="BS299" s="548"/>
      <c r="BT299" s="548"/>
      <c r="BU299" s="548"/>
      <c r="BV299" s="548"/>
      <c r="BW299" s="548"/>
      <c r="BX299" s="548"/>
      <c r="BY299" s="548"/>
      <c r="BZ299" s="548"/>
      <c r="CA299" s="548"/>
      <c r="CB299" s="548"/>
      <c r="CC299" s="548"/>
      <c r="CD299" s="548"/>
      <c r="CE299" s="548"/>
      <c r="CF299" s="548"/>
      <c r="CG299" s="548"/>
      <c r="CH299" s="548"/>
      <c r="CI299" s="548"/>
      <c r="CJ299" s="548"/>
      <c r="CK299" s="548"/>
      <c r="CL299" s="548"/>
      <c r="CM299" s="548"/>
      <c r="CN299" s="548"/>
      <c r="CO299" s="548"/>
      <c r="CP299" s="548"/>
      <c r="CQ299" s="548"/>
      <c r="CR299" s="548"/>
      <c r="CS299" s="548"/>
      <c r="CT299" s="548"/>
      <c r="CU299" s="548"/>
      <c r="CV299" s="548"/>
      <c r="CW299" s="548"/>
      <c r="CX299" s="548"/>
      <c r="CY299" s="548"/>
      <c r="CZ299" s="548"/>
    </row>
    <row r="300" spans="1:104" s="52" customFormat="1" ht="13.5" customHeight="1" x14ac:dyDescent="0.25">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c r="AT300" s="56"/>
      <c r="AU300" s="56"/>
      <c r="AV300" s="56"/>
      <c r="AW300" s="56"/>
      <c r="AX300" s="56"/>
      <c r="AY300" s="56"/>
      <c r="AZ300" s="56"/>
      <c r="BA300" s="56"/>
      <c r="BB300" s="56"/>
      <c r="BC300" s="56"/>
      <c r="BD300" s="56"/>
      <c r="BE300" s="56"/>
      <c r="BF300" s="56"/>
      <c r="BG300" s="56"/>
      <c r="BH300" s="56"/>
      <c r="BI300" s="56"/>
      <c r="BJ300" s="56"/>
      <c r="BK300" s="56"/>
      <c r="BL300" s="56"/>
      <c r="BM300" s="56"/>
      <c r="BN300" s="56"/>
      <c r="BO300" s="56"/>
      <c r="BP300" s="56"/>
      <c r="BQ300" s="56"/>
      <c r="BR300" s="56"/>
      <c r="BS300" s="56"/>
      <c r="BT300" s="56"/>
      <c r="BU300" s="56"/>
      <c r="BV300" s="56"/>
      <c r="BW300" s="56"/>
      <c r="BX300" s="56"/>
      <c r="BY300" s="56"/>
      <c r="BZ300" s="56"/>
      <c r="CA300" s="56"/>
      <c r="CB300" s="56"/>
      <c r="CC300" s="56"/>
      <c r="CD300" s="56"/>
      <c r="CE300" s="56"/>
      <c r="CF300" s="56"/>
      <c r="CG300" s="56"/>
      <c r="CH300" s="56"/>
      <c r="CI300" s="56"/>
      <c r="CJ300" s="56"/>
      <c r="CK300" s="56"/>
      <c r="CL300" s="56"/>
      <c r="CM300" s="56"/>
      <c r="CN300" s="56"/>
      <c r="CO300" s="56"/>
      <c r="CP300" s="56"/>
      <c r="CQ300" s="56"/>
      <c r="CR300" s="56"/>
      <c r="CS300" s="56"/>
      <c r="CT300" s="56"/>
      <c r="CU300" s="56"/>
      <c r="CV300" s="56"/>
      <c r="CW300" s="56"/>
      <c r="CX300" s="56"/>
      <c r="CY300" s="56"/>
      <c r="CZ300" s="56"/>
    </row>
    <row r="301" spans="1:104" s="54" customFormat="1" ht="45" customHeight="1" x14ac:dyDescent="0.3">
      <c r="A301" s="558" t="s">
        <v>45</v>
      </c>
      <c r="B301" s="558"/>
      <c r="C301" s="558"/>
      <c r="D301" s="558"/>
      <c r="E301" s="558"/>
      <c r="F301" s="558"/>
      <c r="G301" s="558"/>
      <c r="H301" s="558" t="s">
        <v>0</v>
      </c>
      <c r="I301" s="558"/>
      <c r="J301" s="558"/>
      <c r="K301" s="558"/>
      <c r="L301" s="558"/>
      <c r="M301" s="558"/>
      <c r="N301" s="558"/>
      <c r="O301" s="558"/>
      <c r="P301" s="558"/>
      <c r="Q301" s="558"/>
      <c r="R301" s="558"/>
      <c r="S301" s="558"/>
      <c r="T301" s="558"/>
      <c r="U301" s="558"/>
      <c r="V301" s="558"/>
      <c r="W301" s="558"/>
      <c r="X301" s="558"/>
      <c r="Y301" s="558"/>
      <c r="Z301" s="558"/>
      <c r="AA301" s="558"/>
      <c r="AB301" s="558"/>
      <c r="AC301" s="558"/>
      <c r="AD301" s="558"/>
      <c r="AE301" s="558"/>
      <c r="AF301" s="558"/>
      <c r="AG301" s="558"/>
      <c r="AH301" s="558"/>
      <c r="AI301" s="558"/>
      <c r="AJ301" s="558"/>
      <c r="AK301" s="558"/>
      <c r="AL301" s="558"/>
      <c r="AM301" s="558"/>
      <c r="AN301" s="558"/>
      <c r="AO301" s="558"/>
      <c r="AP301" s="558"/>
      <c r="AQ301" s="558"/>
      <c r="AR301" s="558"/>
      <c r="AS301" s="558"/>
      <c r="AT301" s="558"/>
      <c r="AU301" s="558" t="s">
        <v>171</v>
      </c>
      <c r="AV301" s="558"/>
      <c r="AW301" s="558"/>
      <c r="AX301" s="558"/>
      <c r="AY301" s="558"/>
      <c r="AZ301" s="558"/>
      <c r="BA301" s="558"/>
      <c r="BB301" s="558"/>
      <c r="BC301" s="558" t="s">
        <v>85</v>
      </c>
      <c r="BD301" s="558"/>
      <c r="BE301" s="558"/>
      <c r="BF301" s="558"/>
      <c r="BG301" s="558"/>
      <c r="BH301" s="558"/>
      <c r="BI301" s="558"/>
      <c r="BJ301" s="558"/>
      <c r="BK301" s="558"/>
      <c r="BL301" s="558"/>
      <c r="BM301" s="558"/>
      <c r="BN301" s="558"/>
      <c r="BO301" s="558"/>
      <c r="BP301" s="558"/>
      <c r="BQ301" s="558"/>
      <c r="BR301" s="558"/>
      <c r="BS301" s="558" t="s">
        <v>90</v>
      </c>
      <c r="BT301" s="558"/>
      <c r="BU301" s="558"/>
      <c r="BV301" s="558"/>
      <c r="BW301" s="558"/>
      <c r="BX301" s="558"/>
      <c r="BY301" s="558"/>
      <c r="BZ301" s="558"/>
      <c r="CA301" s="558"/>
      <c r="CB301" s="558"/>
      <c r="CC301" s="558"/>
      <c r="CD301" s="558"/>
      <c r="CE301" s="558"/>
      <c r="CF301" s="558"/>
      <c r="CG301" s="558"/>
      <c r="CH301" s="558"/>
      <c r="CI301" s="558" t="s">
        <v>91</v>
      </c>
      <c r="CJ301" s="558"/>
      <c r="CK301" s="558"/>
      <c r="CL301" s="558"/>
      <c r="CM301" s="558"/>
      <c r="CN301" s="558"/>
      <c r="CO301" s="558"/>
      <c r="CP301" s="558"/>
      <c r="CQ301" s="558"/>
      <c r="CR301" s="558"/>
      <c r="CS301" s="558"/>
      <c r="CT301" s="558"/>
      <c r="CU301" s="558"/>
      <c r="CV301" s="558"/>
      <c r="CW301" s="558"/>
      <c r="CX301" s="558"/>
      <c r="CY301" s="558"/>
      <c r="CZ301" s="558"/>
    </row>
    <row r="302" spans="1:104" s="12" customFormat="1" ht="13.2" x14ac:dyDescent="0.3">
      <c r="A302" s="568">
        <v>1</v>
      </c>
      <c r="B302" s="568"/>
      <c r="C302" s="568"/>
      <c r="D302" s="568"/>
      <c r="E302" s="568"/>
      <c r="F302" s="568"/>
      <c r="G302" s="568"/>
      <c r="H302" s="559">
        <v>2</v>
      </c>
      <c r="I302" s="560"/>
      <c r="J302" s="560"/>
      <c r="K302" s="560"/>
      <c r="L302" s="560"/>
      <c r="M302" s="560"/>
      <c r="N302" s="560"/>
      <c r="O302" s="560"/>
      <c r="P302" s="560"/>
      <c r="Q302" s="560"/>
      <c r="R302" s="560"/>
      <c r="S302" s="560"/>
      <c r="T302" s="560"/>
      <c r="U302" s="560"/>
      <c r="V302" s="560"/>
      <c r="W302" s="560"/>
      <c r="X302" s="560"/>
      <c r="Y302" s="560"/>
      <c r="Z302" s="560"/>
      <c r="AA302" s="560"/>
      <c r="AB302" s="560"/>
      <c r="AC302" s="560"/>
      <c r="AD302" s="560"/>
      <c r="AE302" s="560"/>
      <c r="AF302" s="560"/>
      <c r="AG302" s="560"/>
      <c r="AH302" s="560"/>
      <c r="AI302" s="560"/>
      <c r="AJ302" s="560"/>
      <c r="AK302" s="560"/>
      <c r="AL302" s="560"/>
      <c r="AM302" s="560"/>
      <c r="AN302" s="560"/>
      <c r="AO302" s="560"/>
      <c r="AP302" s="560"/>
      <c r="AQ302" s="560"/>
      <c r="AR302" s="560"/>
      <c r="AS302" s="560"/>
      <c r="AT302" s="561"/>
      <c r="AU302" s="559">
        <v>3</v>
      </c>
      <c r="AV302" s="560"/>
      <c r="AW302" s="560"/>
      <c r="AX302" s="560"/>
      <c r="AY302" s="560"/>
      <c r="AZ302" s="560"/>
      <c r="BA302" s="560"/>
      <c r="BB302" s="561"/>
      <c r="BC302" s="568">
        <v>4</v>
      </c>
      <c r="BD302" s="568"/>
      <c r="BE302" s="568"/>
      <c r="BF302" s="568"/>
      <c r="BG302" s="568"/>
      <c r="BH302" s="568"/>
      <c r="BI302" s="568"/>
      <c r="BJ302" s="568"/>
      <c r="BK302" s="568"/>
      <c r="BL302" s="568"/>
      <c r="BM302" s="568"/>
      <c r="BN302" s="568"/>
      <c r="BO302" s="568"/>
      <c r="BP302" s="568"/>
      <c r="BQ302" s="568"/>
      <c r="BR302" s="568"/>
      <c r="BS302" s="568">
        <v>5</v>
      </c>
      <c r="BT302" s="568"/>
      <c r="BU302" s="568"/>
      <c r="BV302" s="568"/>
      <c r="BW302" s="568"/>
      <c r="BX302" s="568"/>
      <c r="BY302" s="568"/>
      <c r="BZ302" s="568"/>
      <c r="CA302" s="568"/>
      <c r="CB302" s="568"/>
      <c r="CC302" s="568"/>
      <c r="CD302" s="568"/>
      <c r="CE302" s="568"/>
      <c r="CF302" s="568"/>
      <c r="CG302" s="568"/>
      <c r="CH302" s="568"/>
      <c r="CI302" s="568">
        <v>6</v>
      </c>
      <c r="CJ302" s="568"/>
      <c r="CK302" s="568"/>
      <c r="CL302" s="568"/>
      <c r="CM302" s="568"/>
      <c r="CN302" s="568"/>
      <c r="CO302" s="568"/>
      <c r="CP302" s="568"/>
      <c r="CQ302" s="568"/>
      <c r="CR302" s="568"/>
      <c r="CS302" s="568"/>
      <c r="CT302" s="568"/>
      <c r="CU302" s="568"/>
      <c r="CV302" s="568"/>
      <c r="CW302" s="568"/>
      <c r="CX302" s="568"/>
      <c r="CY302" s="568"/>
      <c r="CZ302" s="568"/>
    </row>
    <row r="303" spans="1:104" s="13" customFormat="1" ht="15" customHeight="1" x14ac:dyDescent="0.3">
      <c r="A303" s="602" t="s">
        <v>635</v>
      </c>
      <c r="B303" s="602"/>
      <c r="C303" s="602"/>
      <c r="D303" s="602"/>
      <c r="E303" s="602"/>
      <c r="F303" s="602"/>
      <c r="G303" s="602"/>
      <c r="H303" s="602"/>
      <c r="I303" s="602"/>
      <c r="J303" s="602"/>
      <c r="K303" s="602"/>
      <c r="L303" s="602"/>
      <c r="M303" s="602"/>
      <c r="N303" s="602"/>
      <c r="O303" s="602"/>
      <c r="P303" s="602"/>
      <c r="Q303" s="602"/>
      <c r="R303" s="602"/>
      <c r="S303" s="602"/>
      <c r="T303" s="602"/>
      <c r="U303" s="602"/>
      <c r="V303" s="602"/>
      <c r="W303" s="602"/>
      <c r="X303" s="602"/>
      <c r="Y303" s="602"/>
      <c r="Z303" s="602"/>
      <c r="AA303" s="602"/>
      <c r="AB303" s="602"/>
      <c r="AC303" s="602"/>
      <c r="AD303" s="602"/>
      <c r="AE303" s="602"/>
      <c r="AF303" s="602"/>
      <c r="AG303" s="602"/>
      <c r="AH303" s="602"/>
      <c r="AI303" s="602"/>
      <c r="AJ303" s="602"/>
      <c r="AK303" s="602"/>
      <c r="AL303" s="602"/>
      <c r="AM303" s="602"/>
      <c r="AN303" s="602"/>
      <c r="AO303" s="602"/>
      <c r="AP303" s="602"/>
      <c r="AQ303" s="602"/>
      <c r="AR303" s="602"/>
      <c r="AS303" s="602"/>
      <c r="AT303" s="602"/>
      <c r="AU303" s="602"/>
      <c r="AV303" s="602"/>
      <c r="AW303" s="602"/>
      <c r="AX303" s="602"/>
      <c r="AY303" s="602"/>
      <c r="AZ303" s="602"/>
      <c r="BA303" s="602"/>
      <c r="BB303" s="602"/>
      <c r="BC303" s="602"/>
      <c r="BD303" s="602"/>
      <c r="BE303" s="602"/>
      <c r="BF303" s="602"/>
      <c r="BG303" s="602"/>
      <c r="BH303" s="602"/>
      <c r="BI303" s="602"/>
      <c r="BJ303" s="602"/>
      <c r="BK303" s="602"/>
      <c r="BL303" s="602"/>
      <c r="BM303" s="602"/>
      <c r="BN303" s="602"/>
      <c r="BO303" s="602"/>
      <c r="BP303" s="602"/>
      <c r="BQ303" s="602"/>
      <c r="BR303" s="602"/>
      <c r="BS303" s="602"/>
      <c r="BT303" s="602"/>
      <c r="BU303" s="602"/>
      <c r="BV303" s="602"/>
      <c r="BW303" s="602"/>
      <c r="BX303" s="602"/>
      <c r="BY303" s="602"/>
      <c r="BZ303" s="602"/>
      <c r="CA303" s="602"/>
      <c r="CB303" s="602"/>
      <c r="CC303" s="602"/>
      <c r="CD303" s="602"/>
      <c r="CE303" s="602"/>
      <c r="CF303" s="602"/>
      <c r="CG303" s="602"/>
      <c r="CH303" s="602"/>
      <c r="CI303" s="602"/>
      <c r="CJ303" s="602"/>
      <c r="CK303" s="602"/>
      <c r="CL303" s="602"/>
      <c r="CM303" s="602"/>
      <c r="CN303" s="602"/>
      <c r="CO303" s="602"/>
      <c r="CP303" s="602"/>
      <c r="CQ303" s="602"/>
      <c r="CR303" s="602"/>
      <c r="CS303" s="602"/>
      <c r="CT303" s="602"/>
      <c r="CU303" s="602"/>
      <c r="CV303" s="602"/>
      <c r="CW303" s="602"/>
      <c r="CX303" s="602"/>
      <c r="CY303" s="602"/>
      <c r="CZ303" s="602"/>
    </row>
    <row r="304" spans="1:104" s="13" customFormat="1" ht="15" customHeight="1" x14ac:dyDescent="0.3">
      <c r="A304" s="590" t="s">
        <v>63</v>
      </c>
      <c r="B304" s="590"/>
      <c r="C304" s="590"/>
      <c r="D304" s="590"/>
      <c r="E304" s="590"/>
      <c r="F304" s="590"/>
      <c r="G304" s="590"/>
      <c r="H304" s="598" t="s">
        <v>474</v>
      </c>
      <c r="I304" s="598"/>
      <c r="J304" s="598"/>
      <c r="K304" s="598"/>
      <c r="L304" s="598"/>
      <c r="M304" s="598"/>
      <c r="N304" s="598"/>
      <c r="O304" s="598"/>
      <c r="P304" s="598"/>
      <c r="Q304" s="598"/>
      <c r="R304" s="598"/>
      <c r="S304" s="598"/>
      <c r="T304" s="598"/>
      <c r="U304" s="598"/>
      <c r="V304" s="598"/>
      <c r="W304" s="598"/>
      <c r="X304" s="598"/>
      <c r="Y304" s="598"/>
      <c r="Z304" s="598"/>
      <c r="AA304" s="598"/>
      <c r="AB304" s="598"/>
      <c r="AC304" s="598"/>
      <c r="AD304" s="598"/>
      <c r="AE304" s="598"/>
      <c r="AF304" s="598"/>
      <c r="AG304" s="598"/>
      <c r="AH304" s="598"/>
      <c r="AI304" s="598"/>
      <c r="AJ304" s="598"/>
      <c r="AK304" s="598"/>
      <c r="AL304" s="598"/>
      <c r="AM304" s="598"/>
      <c r="AN304" s="598"/>
      <c r="AO304" s="598"/>
      <c r="AP304" s="598"/>
      <c r="AQ304" s="598"/>
      <c r="AR304" s="598"/>
      <c r="AS304" s="598"/>
      <c r="AT304" s="598"/>
      <c r="AU304" s="558"/>
      <c r="AV304" s="558"/>
      <c r="AW304" s="558"/>
      <c r="AX304" s="558"/>
      <c r="AY304" s="558"/>
      <c r="AZ304" s="558"/>
      <c r="BA304" s="558"/>
      <c r="BB304" s="558"/>
      <c r="BC304" s="533"/>
      <c r="BD304" s="533"/>
      <c r="BE304" s="533"/>
      <c r="BF304" s="533"/>
      <c r="BG304" s="533"/>
      <c r="BH304" s="533"/>
      <c r="BI304" s="533"/>
      <c r="BJ304" s="533"/>
      <c r="BK304" s="533"/>
      <c r="BL304" s="533"/>
      <c r="BM304" s="533"/>
      <c r="BN304" s="533"/>
      <c r="BO304" s="533"/>
      <c r="BP304" s="533"/>
      <c r="BQ304" s="533"/>
      <c r="BR304" s="533"/>
      <c r="BS304" s="533"/>
      <c r="BT304" s="533"/>
      <c r="BU304" s="533"/>
      <c r="BV304" s="533"/>
      <c r="BW304" s="533"/>
      <c r="BX304" s="533"/>
      <c r="BY304" s="533"/>
      <c r="BZ304" s="533"/>
      <c r="CA304" s="533"/>
      <c r="CB304" s="533"/>
      <c r="CC304" s="533"/>
      <c r="CD304" s="533"/>
      <c r="CE304" s="533"/>
      <c r="CF304" s="533"/>
      <c r="CG304" s="533"/>
      <c r="CH304" s="533"/>
      <c r="CI304" s="603">
        <v>2324510.38</v>
      </c>
      <c r="CJ304" s="603"/>
      <c r="CK304" s="603"/>
      <c r="CL304" s="603"/>
      <c r="CM304" s="603"/>
      <c r="CN304" s="603"/>
      <c r="CO304" s="603"/>
      <c r="CP304" s="603"/>
      <c r="CQ304" s="603"/>
      <c r="CR304" s="603"/>
      <c r="CS304" s="603"/>
      <c r="CT304" s="603"/>
      <c r="CU304" s="603"/>
      <c r="CV304" s="603"/>
      <c r="CW304" s="603"/>
      <c r="CX304" s="603"/>
      <c r="CY304" s="603"/>
      <c r="CZ304" s="603"/>
    </row>
    <row r="305" spans="1:104" s="13" customFormat="1" ht="15" customHeight="1" x14ac:dyDescent="0.3">
      <c r="A305" s="604" t="s">
        <v>260</v>
      </c>
      <c r="B305" s="604"/>
      <c r="C305" s="604"/>
      <c r="D305" s="604"/>
      <c r="E305" s="604"/>
      <c r="F305" s="604"/>
      <c r="G305" s="604"/>
      <c r="H305" s="604"/>
      <c r="I305" s="604"/>
      <c r="J305" s="604"/>
      <c r="K305" s="604"/>
      <c r="L305" s="604"/>
      <c r="M305" s="604"/>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604"/>
      <c r="AL305" s="604"/>
      <c r="AM305" s="604"/>
      <c r="AN305" s="604"/>
      <c r="AO305" s="604"/>
      <c r="AP305" s="604"/>
      <c r="AQ305" s="604"/>
      <c r="AR305" s="604"/>
      <c r="AS305" s="604"/>
      <c r="AT305" s="604"/>
      <c r="AU305" s="604"/>
      <c r="AV305" s="604"/>
      <c r="AW305" s="604"/>
      <c r="AX305" s="604"/>
      <c r="AY305" s="604"/>
      <c r="AZ305" s="604"/>
      <c r="BA305" s="604"/>
      <c r="BB305" s="604"/>
      <c r="BC305" s="533" t="s">
        <v>4</v>
      </c>
      <c r="BD305" s="533"/>
      <c r="BE305" s="533"/>
      <c r="BF305" s="533"/>
      <c r="BG305" s="533"/>
      <c r="BH305" s="533"/>
      <c r="BI305" s="533"/>
      <c r="BJ305" s="533"/>
      <c r="BK305" s="533"/>
      <c r="BL305" s="533"/>
      <c r="BM305" s="533"/>
      <c r="BN305" s="533"/>
      <c r="BO305" s="533"/>
      <c r="BP305" s="533"/>
      <c r="BQ305" s="533"/>
      <c r="BR305" s="533"/>
      <c r="BS305" s="533" t="s">
        <v>4</v>
      </c>
      <c r="BT305" s="533"/>
      <c r="BU305" s="533"/>
      <c r="BV305" s="533"/>
      <c r="BW305" s="533"/>
      <c r="BX305" s="533"/>
      <c r="BY305" s="533"/>
      <c r="BZ305" s="533"/>
      <c r="CA305" s="533"/>
      <c r="CB305" s="533"/>
      <c r="CC305" s="533"/>
      <c r="CD305" s="533"/>
      <c r="CE305" s="533"/>
      <c r="CF305" s="533"/>
      <c r="CG305" s="533"/>
      <c r="CH305" s="533"/>
      <c r="CI305" s="591">
        <f>CI304</f>
        <v>2324510.38</v>
      </c>
      <c r="CJ305" s="591"/>
      <c r="CK305" s="591"/>
      <c r="CL305" s="591"/>
      <c r="CM305" s="591"/>
      <c r="CN305" s="591"/>
      <c r="CO305" s="591"/>
      <c r="CP305" s="591"/>
      <c r="CQ305" s="591"/>
      <c r="CR305" s="591"/>
      <c r="CS305" s="591"/>
      <c r="CT305" s="591"/>
      <c r="CU305" s="591"/>
      <c r="CV305" s="591"/>
      <c r="CW305" s="591"/>
      <c r="CX305" s="591"/>
      <c r="CY305" s="591"/>
      <c r="CZ305" s="591"/>
    </row>
    <row r="306" spans="1:104" s="13" customFormat="1" ht="15" customHeight="1" x14ac:dyDescent="0.3">
      <c r="A306" s="602" t="s">
        <v>647</v>
      </c>
      <c r="B306" s="602"/>
      <c r="C306" s="602"/>
      <c r="D306" s="602"/>
      <c r="E306" s="602"/>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c r="AG306" s="602"/>
      <c r="AH306" s="602"/>
      <c r="AI306" s="602"/>
      <c r="AJ306" s="602"/>
      <c r="AK306" s="602"/>
      <c r="AL306" s="602"/>
      <c r="AM306" s="602"/>
      <c r="AN306" s="602"/>
      <c r="AO306" s="602"/>
      <c r="AP306" s="602"/>
      <c r="AQ306" s="602"/>
      <c r="AR306" s="602"/>
      <c r="AS306" s="602"/>
      <c r="AT306" s="602"/>
      <c r="AU306" s="602"/>
      <c r="AV306" s="602"/>
      <c r="AW306" s="602"/>
      <c r="AX306" s="602"/>
      <c r="AY306" s="602"/>
      <c r="AZ306" s="602"/>
      <c r="BA306" s="602"/>
      <c r="BB306" s="602"/>
      <c r="BC306" s="602"/>
      <c r="BD306" s="602"/>
      <c r="BE306" s="602"/>
      <c r="BF306" s="602"/>
      <c r="BG306" s="602"/>
      <c r="BH306" s="602"/>
      <c r="BI306" s="602"/>
      <c r="BJ306" s="602"/>
      <c r="BK306" s="602"/>
      <c r="BL306" s="602"/>
      <c r="BM306" s="602"/>
      <c r="BN306" s="602"/>
      <c r="BO306" s="602"/>
      <c r="BP306" s="602"/>
      <c r="BQ306" s="602"/>
      <c r="BR306" s="602"/>
      <c r="BS306" s="602"/>
      <c r="BT306" s="602"/>
      <c r="BU306" s="602"/>
      <c r="BV306" s="602"/>
      <c r="BW306" s="602"/>
      <c r="BX306" s="602"/>
      <c r="BY306" s="602"/>
      <c r="BZ306" s="602"/>
      <c r="CA306" s="602"/>
      <c r="CB306" s="602"/>
      <c r="CC306" s="602"/>
      <c r="CD306" s="602"/>
      <c r="CE306" s="602"/>
      <c r="CF306" s="602"/>
      <c r="CG306" s="602"/>
      <c r="CH306" s="602"/>
      <c r="CI306" s="602"/>
      <c r="CJ306" s="602"/>
      <c r="CK306" s="602"/>
      <c r="CL306" s="602"/>
      <c r="CM306" s="602"/>
      <c r="CN306" s="602"/>
      <c r="CO306" s="602"/>
      <c r="CP306" s="602"/>
      <c r="CQ306" s="602"/>
      <c r="CR306" s="602"/>
      <c r="CS306" s="602"/>
      <c r="CT306" s="602"/>
      <c r="CU306" s="602"/>
      <c r="CV306" s="602"/>
      <c r="CW306" s="602"/>
      <c r="CX306" s="602"/>
      <c r="CY306" s="602"/>
      <c r="CZ306" s="602"/>
    </row>
    <row r="307" spans="1:104" s="13" customFormat="1" ht="23.25" customHeight="1" x14ac:dyDescent="0.3">
      <c r="A307" s="590" t="s">
        <v>63</v>
      </c>
      <c r="B307" s="590"/>
      <c r="C307" s="590"/>
      <c r="D307" s="590"/>
      <c r="E307" s="590"/>
      <c r="F307" s="590"/>
      <c r="G307" s="590"/>
      <c r="H307" s="598" t="s">
        <v>667</v>
      </c>
      <c r="I307" s="598"/>
      <c r="J307" s="598"/>
      <c r="K307" s="598"/>
      <c r="L307" s="598"/>
      <c r="M307" s="598"/>
      <c r="N307" s="598"/>
      <c r="O307" s="598"/>
      <c r="P307" s="598"/>
      <c r="Q307" s="598"/>
      <c r="R307" s="598"/>
      <c r="S307" s="598"/>
      <c r="T307" s="598"/>
      <c r="U307" s="598"/>
      <c r="V307" s="598"/>
      <c r="W307" s="598"/>
      <c r="X307" s="598"/>
      <c r="Y307" s="598"/>
      <c r="Z307" s="598"/>
      <c r="AA307" s="598"/>
      <c r="AB307" s="598"/>
      <c r="AC307" s="598"/>
      <c r="AD307" s="598"/>
      <c r="AE307" s="598"/>
      <c r="AF307" s="598"/>
      <c r="AG307" s="598"/>
      <c r="AH307" s="598"/>
      <c r="AI307" s="598"/>
      <c r="AJ307" s="598"/>
      <c r="AK307" s="598"/>
      <c r="AL307" s="598"/>
      <c r="AM307" s="598"/>
      <c r="AN307" s="598"/>
      <c r="AO307" s="598"/>
      <c r="AP307" s="598"/>
      <c r="AQ307" s="598"/>
      <c r="AR307" s="598"/>
      <c r="AS307" s="598"/>
      <c r="AT307" s="598"/>
      <c r="AU307" s="558" t="s">
        <v>30</v>
      </c>
      <c r="AV307" s="558"/>
      <c r="AW307" s="558"/>
      <c r="AX307" s="558"/>
      <c r="AY307" s="558"/>
      <c r="AZ307" s="558"/>
      <c r="BA307" s="558"/>
      <c r="BB307" s="558"/>
      <c r="BC307" s="533">
        <v>329</v>
      </c>
      <c r="BD307" s="533"/>
      <c r="BE307" s="533"/>
      <c r="BF307" s="533"/>
      <c r="BG307" s="533"/>
      <c r="BH307" s="533"/>
      <c r="BI307" s="533"/>
      <c r="BJ307" s="533"/>
      <c r="BK307" s="533"/>
      <c r="BL307" s="533"/>
      <c r="BM307" s="533"/>
      <c r="BN307" s="533"/>
      <c r="BO307" s="533"/>
      <c r="BP307" s="533"/>
      <c r="BQ307" s="533"/>
      <c r="BR307" s="533"/>
      <c r="BS307" s="589">
        <f>CI307/BC307</f>
        <v>4347.4322188449851</v>
      </c>
      <c r="BT307" s="589"/>
      <c r="BU307" s="589"/>
      <c r="BV307" s="589"/>
      <c r="BW307" s="589"/>
      <c r="BX307" s="589"/>
      <c r="BY307" s="589"/>
      <c r="BZ307" s="589"/>
      <c r="CA307" s="589"/>
      <c r="CB307" s="589"/>
      <c r="CC307" s="589"/>
      <c r="CD307" s="589"/>
      <c r="CE307" s="589"/>
      <c r="CF307" s="589"/>
      <c r="CG307" s="589"/>
      <c r="CH307" s="589"/>
      <c r="CI307" s="589">
        <v>1430305.2</v>
      </c>
      <c r="CJ307" s="589"/>
      <c r="CK307" s="589"/>
      <c r="CL307" s="589"/>
      <c r="CM307" s="589"/>
      <c r="CN307" s="589"/>
      <c r="CO307" s="589"/>
      <c r="CP307" s="589"/>
      <c r="CQ307" s="589"/>
      <c r="CR307" s="589"/>
      <c r="CS307" s="589"/>
      <c r="CT307" s="589"/>
      <c r="CU307" s="589"/>
      <c r="CV307" s="589"/>
      <c r="CW307" s="589"/>
      <c r="CX307" s="589"/>
      <c r="CY307" s="589"/>
      <c r="CZ307" s="589"/>
    </row>
    <row r="308" spans="1:104" s="13" customFormat="1" ht="23.4" customHeight="1" x14ac:dyDescent="0.3">
      <c r="A308" s="590" t="s">
        <v>67</v>
      </c>
      <c r="B308" s="590"/>
      <c r="C308" s="590"/>
      <c r="D308" s="590"/>
      <c r="E308" s="590"/>
      <c r="F308" s="590"/>
      <c r="G308" s="590"/>
      <c r="H308" s="598" t="s">
        <v>631</v>
      </c>
      <c r="I308" s="598"/>
      <c r="J308" s="598"/>
      <c r="K308" s="598"/>
      <c r="L308" s="598"/>
      <c r="M308" s="598"/>
      <c r="N308" s="598"/>
      <c r="O308" s="598"/>
      <c r="P308" s="598"/>
      <c r="Q308" s="598"/>
      <c r="R308" s="598"/>
      <c r="S308" s="598"/>
      <c r="T308" s="598"/>
      <c r="U308" s="598"/>
      <c r="V308" s="598"/>
      <c r="W308" s="598"/>
      <c r="X308" s="598"/>
      <c r="Y308" s="598"/>
      <c r="Z308" s="598"/>
      <c r="AA308" s="598"/>
      <c r="AB308" s="598"/>
      <c r="AC308" s="598"/>
      <c r="AD308" s="598"/>
      <c r="AE308" s="598"/>
      <c r="AF308" s="598"/>
      <c r="AG308" s="598"/>
      <c r="AH308" s="598"/>
      <c r="AI308" s="598"/>
      <c r="AJ308" s="598"/>
      <c r="AK308" s="598"/>
      <c r="AL308" s="598"/>
      <c r="AM308" s="598"/>
      <c r="AN308" s="598"/>
      <c r="AO308" s="598"/>
      <c r="AP308" s="598"/>
      <c r="AQ308" s="598"/>
      <c r="AR308" s="598"/>
      <c r="AS308" s="598"/>
      <c r="AT308" s="598"/>
      <c r="AU308" s="558" t="s">
        <v>30</v>
      </c>
      <c r="AV308" s="558"/>
      <c r="AW308" s="558"/>
      <c r="AX308" s="558"/>
      <c r="AY308" s="558"/>
      <c r="AZ308" s="558"/>
      <c r="BA308" s="558"/>
      <c r="BB308" s="558"/>
      <c r="BC308" s="533">
        <v>248</v>
      </c>
      <c r="BD308" s="533"/>
      <c r="BE308" s="533"/>
      <c r="BF308" s="533"/>
      <c r="BG308" s="533"/>
      <c r="BH308" s="533"/>
      <c r="BI308" s="533"/>
      <c r="BJ308" s="533"/>
      <c r="BK308" s="533"/>
      <c r="BL308" s="533"/>
      <c r="BM308" s="533"/>
      <c r="BN308" s="533"/>
      <c r="BO308" s="533"/>
      <c r="BP308" s="533"/>
      <c r="BQ308" s="533"/>
      <c r="BR308" s="533"/>
      <c r="BS308" s="589">
        <f>CI308/BC308</f>
        <v>10080.645161290322</v>
      </c>
      <c r="BT308" s="589"/>
      <c r="BU308" s="589"/>
      <c r="BV308" s="589"/>
      <c r="BW308" s="589"/>
      <c r="BX308" s="589"/>
      <c r="BY308" s="589"/>
      <c r="BZ308" s="589"/>
      <c r="CA308" s="589"/>
      <c r="CB308" s="589"/>
      <c r="CC308" s="589"/>
      <c r="CD308" s="589"/>
      <c r="CE308" s="589"/>
      <c r="CF308" s="589"/>
      <c r="CG308" s="589"/>
      <c r="CH308" s="589"/>
      <c r="CI308" s="589">
        <v>2500000</v>
      </c>
      <c r="CJ308" s="589"/>
      <c r="CK308" s="589"/>
      <c r="CL308" s="589"/>
      <c r="CM308" s="589"/>
      <c r="CN308" s="589"/>
      <c r="CO308" s="589"/>
      <c r="CP308" s="589"/>
      <c r="CQ308" s="589"/>
      <c r="CR308" s="589"/>
      <c r="CS308" s="589"/>
      <c r="CT308" s="589"/>
      <c r="CU308" s="589"/>
      <c r="CV308" s="589"/>
      <c r="CW308" s="589"/>
      <c r="CX308" s="589"/>
      <c r="CY308" s="589"/>
      <c r="CZ308" s="589"/>
    </row>
    <row r="309" spans="1:104" s="13" customFormat="1" ht="23.4" customHeight="1" x14ac:dyDescent="0.3">
      <c r="A309" s="590" t="s">
        <v>68</v>
      </c>
      <c r="B309" s="590"/>
      <c r="C309" s="590"/>
      <c r="D309" s="590"/>
      <c r="E309" s="590"/>
      <c r="F309" s="590"/>
      <c r="G309" s="590"/>
      <c r="H309" s="598" t="s">
        <v>648</v>
      </c>
      <c r="I309" s="598"/>
      <c r="J309" s="598"/>
      <c r="K309" s="598"/>
      <c r="L309" s="598"/>
      <c r="M309" s="598"/>
      <c r="N309" s="598"/>
      <c r="O309" s="598"/>
      <c r="P309" s="598"/>
      <c r="Q309" s="598"/>
      <c r="R309" s="598"/>
      <c r="S309" s="598"/>
      <c r="T309" s="598"/>
      <c r="U309" s="598"/>
      <c r="V309" s="598"/>
      <c r="W309" s="598"/>
      <c r="X309" s="598"/>
      <c r="Y309" s="598"/>
      <c r="Z309" s="598"/>
      <c r="AA309" s="598"/>
      <c r="AB309" s="598"/>
      <c r="AC309" s="598"/>
      <c r="AD309" s="598"/>
      <c r="AE309" s="598"/>
      <c r="AF309" s="598"/>
      <c r="AG309" s="598"/>
      <c r="AH309" s="598"/>
      <c r="AI309" s="598"/>
      <c r="AJ309" s="598"/>
      <c r="AK309" s="598"/>
      <c r="AL309" s="598"/>
      <c r="AM309" s="598"/>
      <c r="AN309" s="598"/>
      <c r="AO309" s="598"/>
      <c r="AP309" s="598"/>
      <c r="AQ309" s="598"/>
      <c r="AR309" s="598"/>
      <c r="AS309" s="598"/>
      <c r="AT309" s="598"/>
      <c r="AU309" s="558" t="s">
        <v>30</v>
      </c>
      <c r="AV309" s="558"/>
      <c r="AW309" s="558"/>
      <c r="AX309" s="558"/>
      <c r="AY309" s="558"/>
      <c r="AZ309" s="558"/>
      <c r="BA309" s="558"/>
      <c r="BB309" s="558"/>
      <c r="BC309" s="533">
        <v>25</v>
      </c>
      <c r="BD309" s="533"/>
      <c r="BE309" s="533"/>
      <c r="BF309" s="533"/>
      <c r="BG309" s="533"/>
      <c r="BH309" s="533"/>
      <c r="BI309" s="533"/>
      <c r="BJ309" s="533"/>
      <c r="BK309" s="533"/>
      <c r="BL309" s="533"/>
      <c r="BM309" s="533"/>
      <c r="BN309" s="533"/>
      <c r="BO309" s="533"/>
      <c r="BP309" s="533"/>
      <c r="BQ309" s="533"/>
      <c r="BR309" s="533"/>
      <c r="BS309" s="533">
        <v>121</v>
      </c>
      <c r="BT309" s="533"/>
      <c r="BU309" s="533"/>
      <c r="BV309" s="533"/>
      <c r="BW309" s="533"/>
      <c r="BX309" s="533"/>
      <c r="BY309" s="533"/>
      <c r="BZ309" s="533"/>
      <c r="CA309" s="533"/>
      <c r="CB309" s="533"/>
      <c r="CC309" s="533"/>
      <c r="CD309" s="533"/>
      <c r="CE309" s="533"/>
      <c r="CF309" s="533"/>
      <c r="CG309" s="533"/>
      <c r="CH309" s="533"/>
      <c r="CI309" s="589">
        <v>266200</v>
      </c>
      <c r="CJ309" s="589"/>
      <c r="CK309" s="589"/>
      <c r="CL309" s="589"/>
      <c r="CM309" s="589"/>
      <c r="CN309" s="589"/>
      <c r="CO309" s="589"/>
      <c r="CP309" s="589"/>
      <c r="CQ309" s="589"/>
      <c r="CR309" s="589"/>
      <c r="CS309" s="589"/>
      <c r="CT309" s="589"/>
      <c r="CU309" s="589"/>
      <c r="CV309" s="589"/>
      <c r="CW309" s="589"/>
      <c r="CX309" s="589"/>
      <c r="CY309" s="589"/>
      <c r="CZ309" s="589"/>
    </row>
    <row r="310" spans="1:104" s="13" customFormat="1" ht="23.4" customHeight="1" x14ac:dyDescent="0.3">
      <c r="A310" s="590" t="s">
        <v>343</v>
      </c>
      <c r="B310" s="590"/>
      <c r="C310" s="590"/>
      <c r="D310" s="590"/>
      <c r="E310" s="590"/>
      <c r="F310" s="590"/>
      <c r="G310" s="590"/>
      <c r="H310" s="598" t="s">
        <v>648</v>
      </c>
      <c r="I310" s="598"/>
      <c r="J310" s="598"/>
      <c r="K310" s="598"/>
      <c r="L310" s="598"/>
      <c r="M310" s="598"/>
      <c r="N310" s="598"/>
      <c r="O310" s="598"/>
      <c r="P310" s="598"/>
      <c r="Q310" s="598"/>
      <c r="R310" s="598"/>
      <c r="S310" s="598"/>
      <c r="T310" s="598"/>
      <c r="U310" s="598"/>
      <c r="V310" s="598"/>
      <c r="W310" s="598"/>
      <c r="X310" s="598"/>
      <c r="Y310" s="598"/>
      <c r="Z310" s="598"/>
      <c r="AA310" s="598"/>
      <c r="AB310" s="598"/>
      <c r="AC310" s="598"/>
      <c r="AD310" s="598"/>
      <c r="AE310" s="598"/>
      <c r="AF310" s="598"/>
      <c r="AG310" s="598"/>
      <c r="AH310" s="598"/>
      <c r="AI310" s="598"/>
      <c r="AJ310" s="598"/>
      <c r="AK310" s="598"/>
      <c r="AL310" s="598"/>
      <c r="AM310" s="598"/>
      <c r="AN310" s="598"/>
      <c r="AO310" s="598"/>
      <c r="AP310" s="598"/>
      <c r="AQ310" s="598"/>
      <c r="AR310" s="598"/>
      <c r="AS310" s="598"/>
      <c r="AT310" s="598"/>
      <c r="AU310" s="558" t="s">
        <v>30</v>
      </c>
      <c r="AV310" s="558"/>
      <c r="AW310" s="558"/>
      <c r="AX310" s="558"/>
      <c r="AY310" s="558"/>
      <c r="AZ310" s="558"/>
      <c r="BA310" s="558"/>
      <c r="BB310" s="558"/>
      <c r="BC310" s="533">
        <v>1165</v>
      </c>
      <c r="BD310" s="533"/>
      <c r="BE310" s="533"/>
      <c r="BF310" s="533"/>
      <c r="BG310" s="533"/>
      <c r="BH310" s="533"/>
      <c r="BI310" s="533"/>
      <c r="BJ310" s="533"/>
      <c r="BK310" s="533"/>
      <c r="BL310" s="533"/>
      <c r="BM310" s="533"/>
      <c r="BN310" s="533"/>
      <c r="BO310" s="533"/>
      <c r="BP310" s="533"/>
      <c r="BQ310" s="533"/>
      <c r="BR310" s="533"/>
      <c r="BS310" s="533">
        <v>121</v>
      </c>
      <c r="BT310" s="533"/>
      <c r="BU310" s="533"/>
      <c r="BV310" s="533"/>
      <c r="BW310" s="533"/>
      <c r="BX310" s="533"/>
      <c r="BY310" s="533"/>
      <c r="BZ310" s="533"/>
      <c r="CA310" s="533"/>
      <c r="CB310" s="533"/>
      <c r="CC310" s="533"/>
      <c r="CD310" s="533"/>
      <c r="CE310" s="533"/>
      <c r="CF310" s="533"/>
      <c r="CG310" s="533"/>
      <c r="CH310" s="533"/>
      <c r="CI310" s="589">
        <v>39930</v>
      </c>
      <c r="CJ310" s="589"/>
      <c r="CK310" s="589"/>
      <c r="CL310" s="589"/>
      <c r="CM310" s="589"/>
      <c r="CN310" s="589"/>
      <c r="CO310" s="589"/>
      <c r="CP310" s="589"/>
      <c r="CQ310" s="589"/>
      <c r="CR310" s="589"/>
      <c r="CS310" s="589"/>
      <c r="CT310" s="589"/>
      <c r="CU310" s="589"/>
      <c r="CV310" s="589"/>
      <c r="CW310" s="589"/>
      <c r="CX310" s="589"/>
      <c r="CY310" s="589"/>
      <c r="CZ310" s="589"/>
    </row>
    <row r="311" spans="1:104" s="13" customFormat="1" ht="24.6" customHeight="1" x14ac:dyDescent="0.3">
      <c r="A311" s="590" t="s">
        <v>344</v>
      </c>
      <c r="B311" s="590"/>
      <c r="C311" s="590"/>
      <c r="D311" s="590"/>
      <c r="E311" s="590"/>
      <c r="F311" s="590"/>
      <c r="G311" s="590"/>
      <c r="H311" s="598" t="s">
        <v>632</v>
      </c>
      <c r="I311" s="598"/>
      <c r="J311" s="598"/>
      <c r="K311" s="598"/>
      <c r="L311" s="598"/>
      <c r="M311" s="598"/>
      <c r="N311" s="598"/>
      <c r="O311" s="598"/>
      <c r="P311" s="598"/>
      <c r="Q311" s="598"/>
      <c r="R311" s="598"/>
      <c r="S311" s="598"/>
      <c r="T311" s="598"/>
      <c r="U311" s="598"/>
      <c r="V311" s="598"/>
      <c r="W311" s="598"/>
      <c r="X311" s="598"/>
      <c r="Y311" s="598"/>
      <c r="Z311" s="598"/>
      <c r="AA311" s="598"/>
      <c r="AB311" s="598"/>
      <c r="AC311" s="598"/>
      <c r="AD311" s="598"/>
      <c r="AE311" s="598"/>
      <c r="AF311" s="598"/>
      <c r="AG311" s="598"/>
      <c r="AH311" s="598"/>
      <c r="AI311" s="598"/>
      <c r="AJ311" s="598"/>
      <c r="AK311" s="598"/>
      <c r="AL311" s="598"/>
      <c r="AM311" s="598"/>
      <c r="AN311" s="598"/>
      <c r="AO311" s="598"/>
      <c r="AP311" s="598"/>
      <c r="AQ311" s="598"/>
      <c r="AR311" s="598"/>
      <c r="AS311" s="598"/>
      <c r="AT311" s="598"/>
      <c r="AU311" s="558" t="s">
        <v>30</v>
      </c>
      <c r="AV311" s="558"/>
      <c r="AW311" s="558"/>
      <c r="AX311" s="558"/>
      <c r="AY311" s="558"/>
      <c r="AZ311" s="558"/>
      <c r="BA311" s="558"/>
      <c r="BB311" s="558"/>
      <c r="BC311" s="533">
        <v>250</v>
      </c>
      <c r="BD311" s="533"/>
      <c r="BE311" s="533"/>
      <c r="BF311" s="533"/>
      <c r="BG311" s="533"/>
      <c r="BH311" s="533"/>
      <c r="BI311" s="533"/>
      <c r="BJ311" s="533"/>
      <c r="BK311" s="533"/>
      <c r="BL311" s="533"/>
      <c r="BM311" s="533"/>
      <c r="BN311" s="533"/>
      <c r="BO311" s="533"/>
      <c r="BP311" s="533"/>
      <c r="BQ311" s="533"/>
      <c r="BR311" s="533"/>
      <c r="BS311" s="533">
        <v>4000</v>
      </c>
      <c r="BT311" s="533"/>
      <c r="BU311" s="533"/>
      <c r="BV311" s="533"/>
      <c r="BW311" s="533"/>
      <c r="BX311" s="533"/>
      <c r="BY311" s="533"/>
      <c r="BZ311" s="533"/>
      <c r="CA311" s="533"/>
      <c r="CB311" s="533"/>
      <c r="CC311" s="533"/>
      <c r="CD311" s="533"/>
      <c r="CE311" s="533"/>
      <c r="CF311" s="533"/>
      <c r="CG311" s="533"/>
      <c r="CH311" s="533"/>
      <c r="CI311" s="589">
        <v>4850000</v>
      </c>
      <c r="CJ311" s="589"/>
      <c r="CK311" s="589"/>
      <c r="CL311" s="589"/>
      <c r="CM311" s="589"/>
      <c r="CN311" s="589"/>
      <c r="CO311" s="589"/>
      <c r="CP311" s="589"/>
      <c r="CQ311" s="589"/>
      <c r="CR311" s="589"/>
      <c r="CS311" s="589"/>
      <c r="CT311" s="589"/>
      <c r="CU311" s="589"/>
      <c r="CV311" s="589"/>
      <c r="CW311" s="589"/>
      <c r="CX311" s="589"/>
      <c r="CY311" s="589"/>
      <c r="CZ311" s="589"/>
    </row>
    <row r="312" spans="1:104" s="13" customFormat="1" ht="15" customHeight="1" x14ac:dyDescent="0.3">
      <c r="A312" s="604" t="s">
        <v>260</v>
      </c>
      <c r="B312" s="604"/>
      <c r="C312" s="604"/>
      <c r="D312" s="604"/>
      <c r="E312" s="604"/>
      <c r="F312" s="604"/>
      <c r="G312" s="604"/>
      <c r="H312" s="604"/>
      <c r="I312" s="604"/>
      <c r="J312" s="604"/>
      <c r="K312" s="604"/>
      <c r="L312" s="604"/>
      <c r="M312" s="604"/>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604"/>
      <c r="AL312" s="604"/>
      <c r="AM312" s="604"/>
      <c r="AN312" s="604"/>
      <c r="AO312" s="604"/>
      <c r="AP312" s="604"/>
      <c r="AQ312" s="604"/>
      <c r="AR312" s="604"/>
      <c r="AS312" s="604"/>
      <c r="AT312" s="604"/>
      <c r="AU312" s="604"/>
      <c r="AV312" s="604"/>
      <c r="AW312" s="604"/>
      <c r="AX312" s="604"/>
      <c r="AY312" s="604"/>
      <c r="AZ312" s="604"/>
      <c r="BA312" s="604"/>
      <c r="BB312" s="604"/>
      <c r="BC312" s="533" t="s">
        <v>4</v>
      </c>
      <c r="BD312" s="533"/>
      <c r="BE312" s="533"/>
      <c r="BF312" s="533"/>
      <c r="BG312" s="533"/>
      <c r="BH312" s="533"/>
      <c r="BI312" s="533"/>
      <c r="BJ312" s="533"/>
      <c r="BK312" s="533"/>
      <c r="BL312" s="533"/>
      <c r="BM312" s="533"/>
      <c r="BN312" s="533"/>
      <c r="BO312" s="533"/>
      <c r="BP312" s="533"/>
      <c r="BQ312" s="533"/>
      <c r="BR312" s="533"/>
      <c r="BS312" s="533" t="s">
        <v>4</v>
      </c>
      <c r="BT312" s="533"/>
      <c r="BU312" s="533"/>
      <c r="BV312" s="533"/>
      <c r="BW312" s="533"/>
      <c r="BX312" s="533"/>
      <c r="BY312" s="533"/>
      <c r="BZ312" s="533"/>
      <c r="CA312" s="533"/>
      <c r="CB312" s="533"/>
      <c r="CC312" s="533"/>
      <c r="CD312" s="533"/>
      <c r="CE312" s="533"/>
      <c r="CF312" s="533"/>
      <c r="CG312" s="533"/>
      <c r="CH312" s="533"/>
      <c r="CI312" s="591">
        <f>SUM(CI307:CI311)</f>
        <v>9086435.1999999993</v>
      </c>
      <c r="CJ312" s="591"/>
      <c r="CK312" s="591"/>
      <c r="CL312" s="591"/>
      <c r="CM312" s="591"/>
      <c r="CN312" s="591"/>
      <c r="CO312" s="591"/>
      <c r="CP312" s="591"/>
      <c r="CQ312" s="591"/>
      <c r="CR312" s="591"/>
      <c r="CS312" s="591"/>
      <c r="CT312" s="591"/>
      <c r="CU312" s="591"/>
      <c r="CV312" s="591"/>
      <c r="CW312" s="591"/>
      <c r="CX312" s="591"/>
      <c r="CY312" s="591"/>
      <c r="CZ312" s="591"/>
    </row>
    <row r="313" spans="1:104" s="13" customFormat="1" ht="15" customHeight="1" x14ac:dyDescent="0.3">
      <c r="A313" s="602" t="s">
        <v>636</v>
      </c>
      <c r="B313" s="602"/>
      <c r="C313" s="602"/>
      <c r="D313" s="602"/>
      <c r="E313" s="602"/>
      <c r="F313" s="602"/>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c r="AG313" s="602"/>
      <c r="AH313" s="602"/>
      <c r="AI313" s="602"/>
      <c r="AJ313" s="602"/>
      <c r="AK313" s="602"/>
      <c r="AL313" s="602"/>
      <c r="AM313" s="602"/>
      <c r="AN313" s="602"/>
      <c r="AO313" s="602"/>
      <c r="AP313" s="602"/>
      <c r="AQ313" s="602"/>
      <c r="AR313" s="602"/>
      <c r="AS313" s="602"/>
      <c r="AT313" s="602"/>
      <c r="AU313" s="602"/>
      <c r="AV313" s="602"/>
      <c r="AW313" s="602"/>
      <c r="AX313" s="602"/>
      <c r="AY313" s="602"/>
      <c r="AZ313" s="602"/>
      <c r="BA313" s="602"/>
      <c r="BB313" s="602"/>
      <c r="BC313" s="602"/>
      <c r="BD313" s="602"/>
      <c r="BE313" s="602"/>
      <c r="BF313" s="602"/>
      <c r="BG313" s="602"/>
      <c r="BH313" s="602"/>
      <c r="BI313" s="602"/>
      <c r="BJ313" s="602"/>
      <c r="BK313" s="602"/>
      <c r="BL313" s="602"/>
      <c r="BM313" s="602"/>
      <c r="BN313" s="602"/>
      <c r="BO313" s="602"/>
      <c r="BP313" s="602"/>
      <c r="BQ313" s="602"/>
      <c r="BR313" s="602"/>
      <c r="BS313" s="602"/>
      <c r="BT313" s="602"/>
      <c r="BU313" s="602"/>
      <c r="BV313" s="602"/>
      <c r="BW313" s="602"/>
      <c r="BX313" s="602"/>
      <c r="BY313" s="602"/>
      <c r="BZ313" s="602"/>
      <c r="CA313" s="602"/>
      <c r="CB313" s="602"/>
      <c r="CC313" s="602"/>
      <c r="CD313" s="602"/>
      <c r="CE313" s="602"/>
      <c r="CF313" s="602"/>
      <c r="CG313" s="602"/>
      <c r="CH313" s="602"/>
      <c r="CI313" s="602"/>
      <c r="CJ313" s="602"/>
      <c r="CK313" s="602"/>
      <c r="CL313" s="602"/>
      <c r="CM313" s="602"/>
      <c r="CN313" s="602"/>
      <c r="CO313" s="602"/>
      <c r="CP313" s="602"/>
      <c r="CQ313" s="602"/>
      <c r="CR313" s="602"/>
      <c r="CS313" s="602"/>
      <c r="CT313" s="602"/>
      <c r="CU313" s="602"/>
      <c r="CV313" s="602"/>
      <c r="CW313" s="602"/>
      <c r="CX313" s="602"/>
      <c r="CY313" s="602"/>
      <c r="CZ313" s="602"/>
    </row>
    <row r="314" spans="1:104" s="13" customFormat="1" ht="15" customHeight="1" x14ac:dyDescent="0.3">
      <c r="A314" s="539" t="s">
        <v>63</v>
      </c>
      <c r="B314" s="540"/>
      <c r="C314" s="540"/>
      <c r="D314" s="540"/>
      <c r="E314" s="540"/>
      <c r="F314" s="540"/>
      <c r="G314" s="541"/>
      <c r="H314" s="595" t="s">
        <v>637</v>
      </c>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596"/>
      <c r="AL314" s="596"/>
      <c r="AM314" s="596"/>
      <c r="AN314" s="596"/>
      <c r="AO314" s="596"/>
      <c r="AP314" s="596"/>
      <c r="AQ314" s="596"/>
      <c r="AR314" s="596"/>
      <c r="AS314" s="596"/>
      <c r="AT314" s="597"/>
      <c r="AU314" s="539" t="s">
        <v>30</v>
      </c>
      <c r="AV314" s="540"/>
      <c r="AW314" s="540"/>
      <c r="AX314" s="540"/>
      <c r="AY314" s="540"/>
      <c r="AZ314" s="540"/>
      <c r="BA314" s="540"/>
      <c r="BB314" s="541"/>
      <c r="BC314" s="539" t="s">
        <v>475</v>
      </c>
      <c r="BD314" s="540"/>
      <c r="BE314" s="540"/>
      <c r="BF314" s="540"/>
      <c r="BG314" s="540"/>
      <c r="BH314" s="540"/>
      <c r="BI314" s="540"/>
      <c r="BJ314" s="540"/>
      <c r="BK314" s="540"/>
      <c r="BL314" s="540"/>
      <c r="BM314" s="540"/>
      <c r="BN314" s="540"/>
      <c r="BO314" s="540"/>
      <c r="BP314" s="540"/>
      <c r="BQ314" s="540"/>
      <c r="BR314" s="541"/>
      <c r="BS314" s="539" t="s">
        <v>476</v>
      </c>
      <c r="BT314" s="540"/>
      <c r="BU314" s="540"/>
      <c r="BV314" s="540"/>
      <c r="BW314" s="540"/>
      <c r="BX314" s="540"/>
      <c r="BY314" s="540"/>
      <c r="BZ314" s="540"/>
      <c r="CA314" s="540"/>
      <c r="CB314" s="540"/>
      <c r="CC314" s="540"/>
      <c r="CD314" s="540"/>
      <c r="CE314" s="540"/>
      <c r="CF314" s="540"/>
      <c r="CG314" s="540"/>
      <c r="CH314" s="541"/>
      <c r="CI314" s="583">
        <v>2147649.5099999998</v>
      </c>
      <c r="CJ314" s="584"/>
      <c r="CK314" s="584"/>
      <c r="CL314" s="584"/>
      <c r="CM314" s="584"/>
      <c r="CN314" s="584"/>
      <c r="CO314" s="584"/>
      <c r="CP314" s="584"/>
      <c r="CQ314" s="584"/>
      <c r="CR314" s="584"/>
      <c r="CS314" s="584"/>
      <c r="CT314" s="584"/>
      <c r="CU314" s="584"/>
      <c r="CV314" s="584"/>
      <c r="CW314" s="584"/>
      <c r="CX314" s="584"/>
      <c r="CY314" s="584"/>
      <c r="CZ314" s="585"/>
    </row>
    <row r="315" spans="1:104" s="13" customFormat="1" ht="15" customHeight="1" x14ac:dyDescent="0.3">
      <c r="A315" s="590" t="s">
        <v>67</v>
      </c>
      <c r="B315" s="590"/>
      <c r="C315" s="590"/>
      <c r="D315" s="590"/>
      <c r="E315" s="590"/>
      <c r="F315" s="590"/>
      <c r="G315" s="590"/>
      <c r="H315" s="598" t="s">
        <v>477</v>
      </c>
      <c r="I315" s="598"/>
      <c r="J315" s="598"/>
      <c r="K315" s="598"/>
      <c r="L315" s="598"/>
      <c r="M315" s="598"/>
      <c r="N315" s="598"/>
      <c r="O315" s="598"/>
      <c r="P315" s="598"/>
      <c r="Q315" s="598"/>
      <c r="R315" s="598"/>
      <c r="S315" s="598"/>
      <c r="T315" s="598"/>
      <c r="U315" s="598"/>
      <c r="V315" s="598"/>
      <c r="W315" s="598"/>
      <c r="X315" s="598"/>
      <c r="Y315" s="598"/>
      <c r="Z315" s="598"/>
      <c r="AA315" s="598"/>
      <c r="AB315" s="598"/>
      <c r="AC315" s="598"/>
      <c r="AD315" s="598"/>
      <c r="AE315" s="598"/>
      <c r="AF315" s="598"/>
      <c r="AG315" s="598"/>
      <c r="AH315" s="598"/>
      <c r="AI315" s="598"/>
      <c r="AJ315" s="598"/>
      <c r="AK315" s="598"/>
      <c r="AL315" s="598"/>
      <c r="AM315" s="598"/>
      <c r="AN315" s="598"/>
      <c r="AO315" s="598"/>
      <c r="AP315" s="598"/>
      <c r="AQ315" s="598"/>
      <c r="AR315" s="598"/>
      <c r="AS315" s="598"/>
      <c r="AT315" s="598"/>
      <c r="AU315" s="558" t="s">
        <v>30</v>
      </c>
      <c r="AV315" s="558"/>
      <c r="AW315" s="558"/>
      <c r="AX315" s="558"/>
      <c r="AY315" s="558"/>
      <c r="AZ315" s="558"/>
      <c r="BA315" s="558"/>
      <c r="BB315" s="558"/>
      <c r="BC315" s="533">
        <v>500</v>
      </c>
      <c r="BD315" s="533"/>
      <c r="BE315" s="533"/>
      <c r="BF315" s="533"/>
      <c r="BG315" s="533"/>
      <c r="BH315" s="533"/>
      <c r="BI315" s="533"/>
      <c r="BJ315" s="533"/>
      <c r="BK315" s="533"/>
      <c r="BL315" s="533"/>
      <c r="BM315" s="533"/>
      <c r="BN315" s="533"/>
      <c r="BO315" s="533"/>
      <c r="BP315" s="533"/>
      <c r="BQ315" s="533"/>
      <c r="BR315" s="533"/>
      <c r="BS315" s="533">
        <v>200</v>
      </c>
      <c r="BT315" s="533"/>
      <c r="BU315" s="533"/>
      <c r="BV315" s="533"/>
      <c r="BW315" s="533"/>
      <c r="BX315" s="533"/>
      <c r="BY315" s="533"/>
      <c r="BZ315" s="533"/>
      <c r="CA315" s="533"/>
      <c r="CB315" s="533"/>
      <c r="CC315" s="533"/>
      <c r="CD315" s="533"/>
      <c r="CE315" s="533"/>
      <c r="CF315" s="533"/>
      <c r="CG315" s="533"/>
      <c r="CH315" s="533"/>
      <c r="CI315" s="589">
        <v>100000</v>
      </c>
      <c r="CJ315" s="589"/>
      <c r="CK315" s="589"/>
      <c r="CL315" s="589"/>
      <c r="CM315" s="589"/>
      <c r="CN315" s="589"/>
      <c r="CO315" s="589"/>
      <c r="CP315" s="589"/>
      <c r="CQ315" s="589"/>
      <c r="CR315" s="589"/>
      <c r="CS315" s="589"/>
      <c r="CT315" s="589"/>
      <c r="CU315" s="589"/>
      <c r="CV315" s="589"/>
      <c r="CW315" s="589"/>
      <c r="CX315" s="589"/>
      <c r="CY315" s="589"/>
      <c r="CZ315" s="589"/>
    </row>
    <row r="316" spans="1:104" s="13" customFormat="1" ht="32.25" customHeight="1" x14ac:dyDescent="0.3">
      <c r="A316" s="539" t="s">
        <v>68</v>
      </c>
      <c r="B316" s="540"/>
      <c r="C316" s="540"/>
      <c r="D316" s="540"/>
      <c r="E316" s="540"/>
      <c r="F316" s="540"/>
      <c r="G316" s="541"/>
      <c r="H316" s="638" t="s">
        <v>649</v>
      </c>
      <c r="I316" s="639"/>
      <c r="J316" s="639"/>
      <c r="K316" s="639"/>
      <c r="L316" s="639"/>
      <c r="M316" s="639"/>
      <c r="N316" s="639"/>
      <c r="O316" s="639"/>
      <c r="P316" s="639"/>
      <c r="Q316" s="639"/>
      <c r="R316" s="639"/>
      <c r="S316" s="639"/>
      <c r="T316" s="639"/>
      <c r="U316" s="639"/>
      <c r="V316" s="639"/>
      <c r="W316" s="639"/>
      <c r="X316" s="639"/>
      <c r="Y316" s="639"/>
      <c r="Z316" s="639"/>
      <c r="AA316" s="639"/>
      <c r="AB316" s="639"/>
      <c r="AC316" s="639"/>
      <c r="AD316" s="639"/>
      <c r="AE316" s="639"/>
      <c r="AF316" s="639"/>
      <c r="AG316" s="639"/>
      <c r="AH316" s="639"/>
      <c r="AI316" s="639"/>
      <c r="AJ316" s="639"/>
      <c r="AK316" s="639"/>
      <c r="AL316" s="639"/>
      <c r="AM316" s="639"/>
      <c r="AN316" s="639"/>
      <c r="AO316" s="639"/>
      <c r="AP316" s="639"/>
      <c r="AQ316" s="639"/>
      <c r="AR316" s="639"/>
      <c r="AS316" s="639"/>
      <c r="AT316" s="640"/>
      <c r="AU316" s="539" t="s">
        <v>30</v>
      </c>
      <c r="AV316" s="540"/>
      <c r="AW316" s="540"/>
      <c r="AX316" s="540"/>
      <c r="AY316" s="540"/>
      <c r="AZ316" s="540"/>
      <c r="BA316" s="540"/>
      <c r="BB316" s="541"/>
      <c r="BC316" s="539" t="s">
        <v>389</v>
      </c>
      <c r="BD316" s="540"/>
      <c r="BE316" s="540"/>
      <c r="BF316" s="540"/>
      <c r="BG316" s="540"/>
      <c r="BH316" s="540"/>
      <c r="BI316" s="540"/>
      <c r="BJ316" s="540"/>
      <c r="BK316" s="540"/>
      <c r="BL316" s="540"/>
      <c r="BM316" s="540"/>
      <c r="BN316" s="540"/>
      <c r="BO316" s="540"/>
      <c r="BP316" s="540"/>
      <c r="BQ316" s="540"/>
      <c r="BR316" s="541"/>
      <c r="BS316" s="539" t="s">
        <v>650</v>
      </c>
      <c r="BT316" s="540"/>
      <c r="BU316" s="540"/>
      <c r="BV316" s="540"/>
      <c r="BW316" s="540"/>
      <c r="BX316" s="540"/>
      <c r="BY316" s="540"/>
      <c r="BZ316" s="540"/>
      <c r="CA316" s="540"/>
      <c r="CB316" s="540"/>
      <c r="CC316" s="540"/>
      <c r="CD316" s="540"/>
      <c r="CE316" s="540"/>
      <c r="CF316" s="540"/>
      <c r="CG316" s="540"/>
      <c r="CH316" s="541"/>
      <c r="CI316" s="583">
        <v>15000</v>
      </c>
      <c r="CJ316" s="584"/>
      <c r="CK316" s="584"/>
      <c r="CL316" s="584"/>
      <c r="CM316" s="584"/>
      <c r="CN316" s="584"/>
      <c r="CO316" s="584"/>
      <c r="CP316" s="584"/>
      <c r="CQ316" s="584"/>
      <c r="CR316" s="584"/>
      <c r="CS316" s="584"/>
      <c r="CT316" s="584"/>
      <c r="CU316" s="584"/>
      <c r="CV316" s="584"/>
      <c r="CW316" s="584"/>
      <c r="CX316" s="584"/>
      <c r="CY316" s="584"/>
      <c r="CZ316" s="585"/>
    </row>
    <row r="317" spans="1:104" s="13" customFormat="1" ht="15" customHeight="1" x14ac:dyDescent="0.3">
      <c r="A317" s="562" t="s">
        <v>260</v>
      </c>
      <c r="B317" s="563"/>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3"/>
      <c r="AL317" s="563"/>
      <c r="AM317" s="563"/>
      <c r="AN317" s="563"/>
      <c r="AO317" s="563"/>
      <c r="AP317" s="563"/>
      <c r="AQ317" s="563"/>
      <c r="AR317" s="563"/>
      <c r="AS317" s="563"/>
      <c r="AT317" s="563"/>
      <c r="AU317" s="563"/>
      <c r="AV317" s="563"/>
      <c r="AW317" s="563"/>
      <c r="AX317" s="563"/>
      <c r="AY317" s="563"/>
      <c r="AZ317" s="563"/>
      <c r="BA317" s="563"/>
      <c r="BB317" s="564"/>
      <c r="BC317" s="533" t="s">
        <v>4</v>
      </c>
      <c r="BD317" s="533"/>
      <c r="BE317" s="533"/>
      <c r="BF317" s="533"/>
      <c r="BG317" s="533"/>
      <c r="BH317" s="533"/>
      <c r="BI317" s="533"/>
      <c r="BJ317" s="533"/>
      <c r="BK317" s="533"/>
      <c r="BL317" s="533"/>
      <c r="BM317" s="533"/>
      <c r="BN317" s="533"/>
      <c r="BO317" s="533"/>
      <c r="BP317" s="533"/>
      <c r="BQ317" s="533"/>
      <c r="BR317" s="533"/>
      <c r="BS317" s="533" t="s">
        <v>4</v>
      </c>
      <c r="BT317" s="533"/>
      <c r="BU317" s="533"/>
      <c r="BV317" s="533"/>
      <c r="BW317" s="533"/>
      <c r="BX317" s="533"/>
      <c r="BY317" s="533"/>
      <c r="BZ317" s="533"/>
      <c r="CA317" s="533"/>
      <c r="CB317" s="533"/>
      <c r="CC317" s="533"/>
      <c r="CD317" s="533"/>
      <c r="CE317" s="533"/>
      <c r="CF317" s="533"/>
      <c r="CG317" s="533"/>
      <c r="CH317" s="533"/>
      <c r="CI317" s="586">
        <f>SUM(CI314:CI316)</f>
        <v>2262649.5099999998</v>
      </c>
      <c r="CJ317" s="587"/>
      <c r="CK317" s="587"/>
      <c r="CL317" s="587"/>
      <c r="CM317" s="587"/>
      <c r="CN317" s="587"/>
      <c r="CO317" s="587"/>
      <c r="CP317" s="587"/>
      <c r="CQ317" s="587"/>
      <c r="CR317" s="587"/>
      <c r="CS317" s="587"/>
      <c r="CT317" s="587"/>
      <c r="CU317" s="587"/>
      <c r="CV317" s="587"/>
      <c r="CW317" s="587"/>
      <c r="CX317" s="587"/>
      <c r="CY317" s="587"/>
      <c r="CZ317" s="588"/>
    </row>
    <row r="318" spans="1:104" s="13" customFormat="1" ht="15" customHeight="1" x14ac:dyDescent="0.3">
      <c r="A318" s="542" t="s">
        <v>52</v>
      </c>
      <c r="B318" s="543"/>
      <c r="C318" s="543"/>
      <c r="D318" s="543"/>
      <c r="E318" s="543"/>
      <c r="F318" s="543"/>
      <c r="G318" s="543"/>
      <c r="H318" s="543"/>
      <c r="I318" s="543"/>
      <c r="J318" s="543"/>
      <c r="K318" s="543"/>
      <c r="L318" s="543"/>
      <c r="M318" s="543"/>
      <c r="N318" s="543"/>
      <c r="O318" s="543"/>
      <c r="P318" s="543"/>
      <c r="Q318" s="543"/>
      <c r="R318" s="543"/>
      <c r="S318" s="543"/>
      <c r="T318" s="543"/>
      <c r="U318" s="543"/>
      <c r="V318" s="543"/>
      <c r="W318" s="543"/>
      <c r="X318" s="543"/>
      <c r="Y318" s="543"/>
      <c r="Z318" s="543"/>
      <c r="AA318" s="543"/>
      <c r="AB318" s="543"/>
      <c r="AC318" s="543"/>
      <c r="AD318" s="543"/>
      <c r="AE318" s="543"/>
      <c r="AF318" s="543"/>
      <c r="AG318" s="543"/>
      <c r="AH318" s="543"/>
      <c r="AI318" s="543"/>
      <c r="AJ318" s="543"/>
      <c r="AK318" s="543"/>
      <c r="AL318" s="543"/>
      <c r="AM318" s="543"/>
      <c r="AN318" s="543"/>
      <c r="AO318" s="543"/>
      <c r="AP318" s="543"/>
      <c r="AQ318" s="543"/>
      <c r="AR318" s="543"/>
      <c r="AS318" s="543"/>
      <c r="AT318" s="543"/>
      <c r="AU318" s="543"/>
      <c r="AV318" s="543"/>
      <c r="AW318" s="543"/>
      <c r="AX318" s="543"/>
      <c r="AY318" s="543"/>
      <c r="AZ318" s="543"/>
      <c r="BA318" s="543"/>
      <c r="BB318" s="544"/>
      <c r="BC318" s="533" t="s">
        <v>4</v>
      </c>
      <c r="BD318" s="533"/>
      <c r="BE318" s="533"/>
      <c r="BF318" s="533"/>
      <c r="BG318" s="533"/>
      <c r="BH318" s="533"/>
      <c r="BI318" s="533"/>
      <c r="BJ318" s="533"/>
      <c r="BK318" s="533"/>
      <c r="BL318" s="533"/>
      <c r="BM318" s="533"/>
      <c r="BN318" s="533"/>
      <c r="BO318" s="533"/>
      <c r="BP318" s="533"/>
      <c r="BQ318" s="533"/>
      <c r="BR318" s="533"/>
      <c r="BS318" s="533" t="s">
        <v>4</v>
      </c>
      <c r="BT318" s="533"/>
      <c r="BU318" s="533"/>
      <c r="BV318" s="533"/>
      <c r="BW318" s="533"/>
      <c r="BX318" s="533"/>
      <c r="BY318" s="533"/>
      <c r="BZ318" s="533"/>
      <c r="CA318" s="533"/>
      <c r="CB318" s="533"/>
      <c r="CC318" s="533"/>
      <c r="CD318" s="533"/>
      <c r="CE318" s="533"/>
      <c r="CF318" s="533"/>
      <c r="CG318" s="533"/>
      <c r="CH318" s="533"/>
      <c r="CI318" s="591">
        <f>CI305+CI312+CI317</f>
        <v>13673595.089999998</v>
      </c>
      <c r="CJ318" s="591"/>
      <c r="CK318" s="591"/>
      <c r="CL318" s="591"/>
      <c r="CM318" s="591"/>
      <c r="CN318" s="591"/>
      <c r="CO318" s="591"/>
      <c r="CP318" s="591"/>
      <c r="CQ318" s="591"/>
      <c r="CR318" s="591"/>
      <c r="CS318" s="591"/>
      <c r="CT318" s="591"/>
      <c r="CU318" s="591"/>
      <c r="CV318" s="591"/>
      <c r="CW318" s="591"/>
      <c r="CX318" s="591"/>
      <c r="CY318" s="591"/>
      <c r="CZ318" s="591"/>
    </row>
    <row r="319" spans="1:104" s="13" customFormat="1" ht="51.75" customHeight="1" x14ac:dyDescent="0.3">
      <c r="A319" s="601" t="s">
        <v>385</v>
      </c>
      <c r="B319" s="601"/>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1"/>
      <c r="AL319" s="601"/>
      <c r="AM319" s="601"/>
      <c r="AN319" s="601"/>
      <c r="AO319" s="601"/>
      <c r="AP319" s="601"/>
      <c r="AQ319" s="601"/>
      <c r="AR319" s="601"/>
      <c r="AS319" s="601"/>
      <c r="AT319" s="601"/>
      <c r="AU319" s="601"/>
      <c r="AV319" s="601"/>
      <c r="AW319" s="601"/>
      <c r="AX319" s="601"/>
      <c r="AY319" s="601"/>
      <c r="AZ319" s="601"/>
      <c r="BA319" s="601"/>
      <c r="BB319" s="601"/>
      <c r="BC319" s="601"/>
      <c r="BD319" s="601"/>
      <c r="BE319" s="601"/>
      <c r="BF319" s="601"/>
      <c r="BG319" s="601"/>
      <c r="BH319" s="601"/>
      <c r="BI319" s="601"/>
      <c r="BJ319" s="601"/>
      <c r="BK319" s="601"/>
      <c r="BL319" s="601"/>
      <c r="BM319" s="601"/>
      <c r="BN319" s="601"/>
      <c r="BO319" s="601"/>
      <c r="BP319" s="601"/>
      <c r="BQ319" s="601"/>
      <c r="BR319" s="601"/>
      <c r="BS319" s="601"/>
      <c r="BT319" s="601"/>
      <c r="BU319" s="601"/>
      <c r="BV319" s="601"/>
      <c r="BW319" s="601"/>
      <c r="BX319" s="601"/>
      <c r="BY319" s="601"/>
      <c r="BZ319" s="601"/>
      <c r="CA319" s="601"/>
      <c r="CB319" s="601"/>
      <c r="CC319" s="601"/>
      <c r="CD319" s="601"/>
      <c r="CE319" s="601"/>
      <c r="CF319" s="601"/>
      <c r="CG319" s="601"/>
      <c r="CH319" s="601"/>
      <c r="CI319" s="601"/>
      <c r="CJ319" s="601"/>
      <c r="CK319" s="601"/>
      <c r="CL319" s="601"/>
      <c r="CM319" s="601"/>
      <c r="CN319" s="601"/>
      <c r="CO319" s="601"/>
      <c r="CP319" s="601"/>
      <c r="CQ319" s="601"/>
      <c r="CR319" s="601"/>
      <c r="CS319" s="601"/>
      <c r="CT319" s="601"/>
      <c r="CU319" s="601"/>
      <c r="CV319" s="601"/>
      <c r="CW319" s="601"/>
      <c r="CX319" s="601"/>
      <c r="CY319" s="601"/>
      <c r="CZ319" s="601"/>
    </row>
    <row r="320" spans="1:104" s="52" customFormat="1" x14ac:dyDescent="0.25">
      <c r="A320" s="545" t="s">
        <v>275</v>
      </c>
      <c r="B320" s="545"/>
      <c r="C320" s="545"/>
      <c r="D320" s="545"/>
      <c r="E320" s="545"/>
      <c r="F320" s="545"/>
      <c r="G320" s="545"/>
      <c r="H320" s="545"/>
      <c r="I320" s="545"/>
      <c r="J320" s="545"/>
      <c r="K320" s="545"/>
      <c r="L320" s="545"/>
      <c r="M320" s="545"/>
      <c r="N320" s="545"/>
      <c r="O320" s="545"/>
      <c r="P320" s="545"/>
      <c r="Q320" s="545"/>
      <c r="R320" s="545"/>
      <c r="S320" s="545"/>
      <c r="T320" s="545"/>
      <c r="U320" s="545"/>
      <c r="V320" s="545"/>
      <c r="W320" s="545"/>
      <c r="X320" s="545"/>
      <c r="Y320" s="545"/>
      <c r="Z320" s="545"/>
      <c r="AA320" s="545"/>
      <c r="AB320" s="545"/>
      <c r="AC320" s="545"/>
      <c r="AD320" s="545"/>
      <c r="AE320" s="545"/>
      <c r="AF320" s="545"/>
      <c r="AG320" s="545"/>
      <c r="AH320" s="545"/>
      <c r="AI320" s="545"/>
      <c r="AJ320" s="545"/>
      <c r="AK320" s="545"/>
      <c r="AL320" s="545"/>
      <c r="AM320" s="545"/>
      <c r="AN320" s="545"/>
      <c r="AO320" s="545"/>
      <c r="AP320" s="545"/>
      <c r="AQ320" s="545"/>
      <c r="AR320" s="545"/>
      <c r="AS320" s="545"/>
      <c r="AT320" s="545"/>
      <c r="AU320" s="545"/>
      <c r="AV320" s="545"/>
      <c r="AW320" s="545"/>
      <c r="AX320" s="545"/>
      <c r="AY320" s="545"/>
      <c r="AZ320" s="545"/>
      <c r="BA320" s="545"/>
      <c r="BB320" s="545"/>
      <c r="BC320" s="545"/>
      <c r="BD320" s="545"/>
      <c r="BE320" s="545"/>
      <c r="BF320" s="545"/>
      <c r="BG320" s="545"/>
      <c r="BH320" s="545"/>
      <c r="BI320" s="545"/>
      <c r="BJ320" s="545"/>
      <c r="BK320" s="545"/>
      <c r="BL320" s="545"/>
      <c r="BM320" s="545"/>
      <c r="BN320" s="545"/>
      <c r="BO320" s="545"/>
      <c r="BP320" s="545"/>
      <c r="BQ320" s="545"/>
      <c r="BR320" s="545"/>
      <c r="BS320" s="545"/>
      <c r="BT320" s="545"/>
      <c r="BU320" s="545"/>
      <c r="BV320" s="545"/>
      <c r="BW320" s="545"/>
      <c r="BX320" s="545"/>
      <c r="BY320" s="545"/>
      <c r="BZ320" s="545"/>
      <c r="CA320" s="545"/>
      <c r="CB320" s="545"/>
      <c r="CC320" s="545"/>
      <c r="CD320" s="545"/>
      <c r="CE320" s="545"/>
      <c r="CF320" s="545"/>
      <c r="CG320" s="545"/>
      <c r="CH320" s="545"/>
      <c r="CI320" s="545"/>
      <c r="CJ320" s="545"/>
      <c r="CK320" s="545"/>
      <c r="CL320" s="545"/>
      <c r="CM320" s="545"/>
      <c r="CN320" s="545"/>
      <c r="CO320" s="545"/>
      <c r="CP320" s="545"/>
      <c r="CQ320" s="545"/>
      <c r="CR320" s="545"/>
      <c r="CS320" s="545"/>
      <c r="CT320" s="545"/>
      <c r="CU320" s="545"/>
      <c r="CV320" s="545"/>
      <c r="CW320" s="545"/>
      <c r="CX320" s="545"/>
      <c r="CY320" s="545"/>
      <c r="CZ320" s="545"/>
    </row>
    <row r="321" spans="1:116" s="52" customFormat="1" x14ac:dyDescent="0.25"/>
    <row r="322" spans="1:116" s="52" customFormat="1" x14ac:dyDescent="0.25">
      <c r="A322" s="52" t="s">
        <v>43</v>
      </c>
      <c r="W322" s="548"/>
      <c r="X322" s="548"/>
      <c r="Y322" s="548"/>
      <c r="Z322" s="548"/>
      <c r="AA322" s="548"/>
      <c r="AB322" s="548"/>
      <c r="AC322" s="548"/>
      <c r="AD322" s="548"/>
      <c r="AE322" s="548"/>
      <c r="AF322" s="548"/>
      <c r="AG322" s="548"/>
      <c r="AH322" s="548"/>
      <c r="AI322" s="548"/>
      <c r="AJ322" s="548"/>
      <c r="AK322" s="548"/>
      <c r="AL322" s="548"/>
      <c r="AM322" s="548"/>
      <c r="AN322" s="548"/>
      <c r="AO322" s="548"/>
      <c r="AP322" s="548"/>
      <c r="AQ322" s="548"/>
      <c r="AR322" s="548"/>
      <c r="AS322" s="548"/>
      <c r="AT322" s="548"/>
      <c r="AU322" s="548"/>
      <c r="AV322" s="548"/>
      <c r="AW322" s="548"/>
      <c r="AX322" s="548"/>
      <c r="AY322" s="548"/>
      <c r="AZ322" s="548"/>
      <c r="BA322" s="548"/>
      <c r="BB322" s="548"/>
      <c r="BC322" s="548"/>
      <c r="BD322" s="548"/>
      <c r="BE322" s="548"/>
      <c r="BF322" s="548"/>
      <c r="BG322" s="548"/>
      <c r="BH322" s="548"/>
      <c r="BI322" s="548"/>
      <c r="BJ322" s="548"/>
      <c r="BK322" s="548"/>
      <c r="BL322" s="548"/>
      <c r="BM322" s="548"/>
      <c r="BN322" s="548"/>
      <c r="BO322" s="548"/>
      <c r="BP322" s="548"/>
      <c r="BQ322" s="548"/>
      <c r="BR322" s="548"/>
      <c r="BS322" s="548"/>
      <c r="BT322" s="548"/>
      <c r="BU322" s="548"/>
      <c r="BV322" s="548"/>
      <c r="BW322" s="548"/>
      <c r="BX322" s="548"/>
      <c r="BY322" s="548"/>
      <c r="BZ322" s="548"/>
      <c r="CA322" s="548"/>
      <c r="CB322" s="548"/>
      <c r="CC322" s="548"/>
      <c r="CD322" s="548"/>
      <c r="CE322" s="548"/>
      <c r="CF322" s="548"/>
      <c r="CG322" s="548"/>
      <c r="CH322" s="548"/>
      <c r="CI322" s="548"/>
      <c r="CJ322" s="548"/>
      <c r="CK322" s="548"/>
      <c r="CL322" s="548"/>
      <c r="CM322" s="548"/>
      <c r="CN322" s="548"/>
      <c r="CO322" s="548"/>
      <c r="CP322" s="548"/>
      <c r="CQ322" s="548"/>
      <c r="CR322" s="548"/>
      <c r="CS322" s="548"/>
      <c r="CT322" s="548"/>
      <c r="CU322" s="548"/>
      <c r="CV322" s="548"/>
      <c r="CW322" s="548"/>
      <c r="CX322" s="548"/>
      <c r="CY322" s="548"/>
      <c r="CZ322" s="548"/>
    </row>
    <row r="323" spans="1:116" s="52" customFormat="1" x14ac:dyDescent="0.25">
      <c r="DL323" s="213">
        <f>CI318+CI296+CI277+CI257+CK226+CI211+CK194+CI151+CI19+CI32+CI57+CL77+CI96+CI107+CI123</f>
        <v>233517054.75999999</v>
      </c>
    </row>
    <row r="324" spans="1:116" ht="30" customHeight="1" x14ac:dyDescent="0.25">
      <c r="A324" s="470" t="s">
        <v>45</v>
      </c>
      <c r="B324" s="471"/>
      <c r="C324" s="471"/>
      <c r="D324" s="471"/>
      <c r="E324" s="471"/>
      <c r="F324" s="471"/>
      <c r="G324" s="472"/>
      <c r="H324" s="470" t="s">
        <v>72</v>
      </c>
      <c r="I324" s="471"/>
      <c r="J324" s="471"/>
      <c r="K324" s="471"/>
      <c r="L324" s="471"/>
      <c r="M324" s="471"/>
      <c r="N324" s="471"/>
      <c r="O324" s="471"/>
      <c r="P324" s="471"/>
      <c r="Q324" s="471"/>
      <c r="R324" s="471"/>
      <c r="S324" s="471"/>
      <c r="T324" s="471"/>
      <c r="U324" s="471"/>
      <c r="V324" s="471"/>
      <c r="W324" s="471"/>
      <c r="X324" s="471"/>
      <c r="Y324" s="471"/>
      <c r="Z324" s="471"/>
      <c r="AA324" s="471"/>
      <c r="AB324" s="471"/>
      <c r="AC324" s="471"/>
      <c r="AD324" s="471"/>
      <c r="AE324" s="471"/>
      <c r="AF324" s="471"/>
      <c r="AG324" s="471"/>
      <c r="AH324" s="471"/>
      <c r="AI324" s="471"/>
      <c r="AJ324" s="471"/>
      <c r="AK324" s="471"/>
      <c r="AL324" s="471"/>
      <c r="AM324" s="471"/>
      <c r="AN324" s="471"/>
      <c r="AO324" s="471"/>
      <c r="AP324" s="471"/>
      <c r="AQ324" s="471"/>
      <c r="AR324" s="471"/>
      <c r="AS324" s="471"/>
      <c r="AT324" s="471"/>
      <c r="AU324" s="471"/>
      <c r="AV324" s="471"/>
      <c r="AW324" s="471"/>
      <c r="AX324" s="471"/>
      <c r="AY324" s="471"/>
      <c r="AZ324" s="471"/>
      <c r="BA324" s="471"/>
      <c r="BB324" s="471"/>
      <c r="BC324" s="471"/>
      <c r="BD324" s="471"/>
      <c r="BE324" s="471"/>
      <c r="BF324" s="471"/>
      <c r="BG324" s="471"/>
      <c r="BH324" s="471"/>
      <c r="BI324" s="471"/>
      <c r="BJ324" s="471"/>
      <c r="BK324" s="471"/>
      <c r="BL324" s="471"/>
      <c r="BM324" s="471"/>
      <c r="BN324" s="471"/>
      <c r="BO324" s="471"/>
      <c r="BP324" s="471"/>
      <c r="BQ324" s="471"/>
      <c r="BR324" s="472"/>
      <c r="BS324" s="558" t="s">
        <v>259</v>
      </c>
      <c r="BT324" s="558"/>
      <c r="BU324" s="558"/>
      <c r="BV324" s="558"/>
      <c r="BW324" s="558"/>
      <c r="BX324" s="558"/>
      <c r="BY324" s="558"/>
      <c r="BZ324" s="558"/>
      <c r="CA324" s="558"/>
      <c r="CB324" s="558"/>
      <c r="CC324" s="558"/>
      <c r="CD324" s="558"/>
      <c r="CE324" s="558"/>
      <c r="CF324" s="558"/>
      <c r="CG324" s="558"/>
      <c r="CH324" s="558"/>
      <c r="CI324" s="558" t="s">
        <v>93</v>
      </c>
      <c r="CJ324" s="558"/>
      <c r="CK324" s="558"/>
      <c r="CL324" s="558"/>
      <c r="CM324" s="558"/>
      <c r="CN324" s="558"/>
      <c r="CO324" s="558"/>
      <c r="CP324" s="558"/>
      <c r="CQ324" s="558"/>
      <c r="CR324" s="558"/>
      <c r="CS324" s="558"/>
      <c r="CT324" s="558"/>
      <c r="CU324" s="558"/>
      <c r="CV324" s="558"/>
      <c r="CW324" s="558"/>
      <c r="CX324" s="558"/>
      <c r="CY324" s="558"/>
      <c r="CZ324" s="558"/>
    </row>
    <row r="325" spans="1:116" s="14" customFormat="1" ht="13.2" x14ac:dyDescent="0.25">
      <c r="A325" s="568">
        <v>1</v>
      </c>
      <c r="B325" s="568"/>
      <c r="C325" s="568"/>
      <c r="D325" s="568"/>
      <c r="E325" s="568"/>
      <c r="F325" s="568"/>
      <c r="G325" s="568"/>
      <c r="H325" s="568">
        <v>2</v>
      </c>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8"/>
      <c r="AL325" s="568"/>
      <c r="AM325" s="568"/>
      <c r="AN325" s="568"/>
      <c r="AO325" s="568"/>
      <c r="AP325" s="568"/>
      <c r="AQ325" s="568"/>
      <c r="AR325" s="568"/>
      <c r="AS325" s="568"/>
      <c r="AT325" s="568"/>
      <c r="AU325" s="568"/>
      <c r="AV325" s="568"/>
      <c r="AW325" s="568"/>
      <c r="AX325" s="568"/>
      <c r="AY325" s="568"/>
      <c r="AZ325" s="568"/>
      <c r="BA325" s="568"/>
      <c r="BB325" s="568"/>
      <c r="BC325" s="568"/>
      <c r="BD325" s="568"/>
      <c r="BE325" s="568"/>
      <c r="BF325" s="568"/>
      <c r="BG325" s="568"/>
      <c r="BH325" s="568"/>
      <c r="BI325" s="568"/>
      <c r="BJ325" s="568"/>
      <c r="BK325" s="568"/>
      <c r="BL325" s="568"/>
      <c r="BM325" s="568"/>
      <c r="BN325" s="568"/>
      <c r="BO325" s="568"/>
      <c r="BP325" s="568"/>
      <c r="BQ325" s="568"/>
      <c r="BR325" s="568"/>
      <c r="BS325" s="568">
        <v>3</v>
      </c>
      <c r="BT325" s="568"/>
      <c r="BU325" s="568"/>
      <c r="BV325" s="568"/>
      <c r="BW325" s="568"/>
      <c r="BX325" s="568"/>
      <c r="BY325" s="568"/>
      <c r="BZ325" s="568"/>
      <c r="CA325" s="568"/>
      <c r="CB325" s="568"/>
      <c r="CC325" s="568"/>
      <c r="CD325" s="568"/>
      <c r="CE325" s="568"/>
      <c r="CF325" s="568"/>
      <c r="CG325" s="568"/>
      <c r="CH325" s="568"/>
      <c r="CI325" s="568">
        <v>4</v>
      </c>
      <c r="CJ325" s="568"/>
      <c r="CK325" s="568"/>
      <c r="CL325" s="568"/>
      <c r="CM325" s="568"/>
      <c r="CN325" s="568"/>
      <c r="CO325" s="568"/>
      <c r="CP325" s="568"/>
      <c r="CQ325" s="568"/>
      <c r="CR325" s="568"/>
      <c r="CS325" s="568"/>
      <c r="CT325" s="568"/>
      <c r="CU325" s="568"/>
      <c r="CV325" s="568"/>
      <c r="CW325" s="568"/>
      <c r="CX325" s="568"/>
      <c r="CY325" s="568"/>
      <c r="CZ325" s="568"/>
    </row>
    <row r="326" spans="1:116" ht="15" customHeight="1" x14ac:dyDescent="0.25">
      <c r="A326" s="595" t="s">
        <v>226</v>
      </c>
      <c r="B326" s="596"/>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596"/>
      <c r="AL326" s="596"/>
      <c r="AM326" s="596"/>
      <c r="AN326" s="596"/>
      <c r="AO326" s="596"/>
      <c r="AP326" s="596"/>
      <c r="AQ326" s="596"/>
      <c r="AR326" s="596"/>
      <c r="AS326" s="596"/>
      <c r="AT326" s="596"/>
      <c r="AU326" s="596"/>
      <c r="AV326" s="596"/>
      <c r="AW326" s="596"/>
      <c r="AX326" s="596"/>
      <c r="AY326" s="596"/>
      <c r="AZ326" s="596"/>
      <c r="BA326" s="596"/>
      <c r="BB326" s="596"/>
      <c r="BC326" s="596"/>
      <c r="BD326" s="596"/>
      <c r="BE326" s="596"/>
      <c r="BF326" s="596"/>
      <c r="BG326" s="596"/>
      <c r="BH326" s="596"/>
      <c r="BI326" s="596"/>
      <c r="BJ326" s="596"/>
      <c r="BK326" s="596"/>
      <c r="BL326" s="596"/>
      <c r="BM326" s="596"/>
      <c r="BN326" s="596"/>
      <c r="BO326" s="596"/>
      <c r="BP326" s="596"/>
      <c r="BQ326" s="596"/>
      <c r="BR326" s="596"/>
      <c r="BS326" s="596"/>
      <c r="BT326" s="596"/>
      <c r="BU326" s="596"/>
      <c r="BV326" s="596"/>
      <c r="BW326" s="596"/>
      <c r="BX326" s="596"/>
      <c r="BY326" s="596"/>
      <c r="BZ326" s="596"/>
      <c r="CA326" s="596"/>
      <c r="CB326" s="596"/>
      <c r="CC326" s="596"/>
      <c r="CD326" s="596"/>
      <c r="CE326" s="596"/>
      <c r="CF326" s="596"/>
      <c r="CG326" s="596"/>
      <c r="CH326" s="596"/>
      <c r="CI326" s="596"/>
      <c r="CJ326" s="596"/>
      <c r="CK326" s="596"/>
      <c r="CL326" s="596"/>
      <c r="CM326" s="596"/>
      <c r="CN326" s="596"/>
      <c r="CO326" s="596"/>
      <c r="CP326" s="596"/>
      <c r="CQ326" s="596"/>
      <c r="CR326" s="596"/>
      <c r="CS326" s="596"/>
      <c r="CT326" s="596"/>
      <c r="CU326" s="596"/>
      <c r="CV326" s="596"/>
      <c r="CW326" s="596"/>
      <c r="CX326" s="596"/>
      <c r="CY326" s="596"/>
      <c r="CZ326" s="597"/>
    </row>
    <row r="327" spans="1:116" ht="15" customHeight="1" x14ac:dyDescent="0.25">
      <c r="A327" s="590"/>
      <c r="B327" s="590"/>
      <c r="C327" s="590"/>
      <c r="D327" s="590"/>
      <c r="E327" s="590"/>
      <c r="F327" s="590"/>
      <c r="G327" s="590"/>
      <c r="H327" s="580"/>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1"/>
      <c r="AL327" s="581"/>
      <c r="AM327" s="581"/>
      <c r="AN327" s="581"/>
      <c r="AO327" s="581"/>
      <c r="AP327" s="581"/>
      <c r="AQ327" s="581"/>
      <c r="AR327" s="581"/>
      <c r="AS327" s="581"/>
      <c r="AT327" s="581"/>
      <c r="AU327" s="581"/>
      <c r="AV327" s="581"/>
      <c r="AW327" s="581"/>
      <c r="AX327" s="581"/>
      <c r="AY327" s="581"/>
      <c r="AZ327" s="581"/>
      <c r="BA327" s="581"/>
      <c r="BB327" s="581"/>
      <c r="BC327" s="581"/>
      <c r="BD327" s="581"/>
      <c r="BE327" s="581"/>
      <c r="BF327" s="581"/>
      <c r="BG327" s="581"/>
      <c r="BH327" s="581"/>
      <c r="BI327" s="581"/>
      <c r="BJ327" s="581"/>
      <c r="BK327" s="581"/>
      <c r="BL327" s="581"/>
      <c r="BM327" s="581"/>
      <c r="BN327" s="581"/>
      <c r="BO327" s="581"/>
      <c r="BP327" s="581"/>
      <c r="BQ327" s="581"/>
      <c r="BR327" s="582"/>
      <c r="BS327" s="533"/>
      <c r="BT327" s="533"/>
      <c r="BU327" s="533"/>
      <c r="BV327" s="533"/>
      <c r="BW327" s="533"/>
      <c r="BX327" s="533"/>
      <c r="BY327" s="533"/>
      <c r="BZ327" s="533"/>
      <c r="CA327" s="533"/>
      <c r="CB327" s="533"/>
      <c r="CC327" s="533"/>
      <c r="CD327" s="533"/>
      <c r="CE327" s="533"/>
      <c r="CF327" s="533"/>
      <c r="CG327" s="533"/>
      <c r="CH327" s="533"/>
      <c r="CI327" s="533"/>
      <c r="CJ327" s="533"/>
      <c r="CK327" s="533"/>
      <c r="CL327" s="533"/>
      <c r="CM327" s="533"/>
      <c r="CN327" s="533"/>
      <c r="CO327" s="533"/>
      <c r="CP327" s="533"/>
      <c r="CQ327" s="533"/>
      <c r="CR327" s="533"/>
      <c r="CS327" s="533"/>
      <c r="CT327" s="533"/>
      <c r="CU327" s="533"/>
      <c r="CV327" s="533"/>
      <c r="CW327" s="533"/>
      <c r="CX327" s="533"/>
      <c r="CY327" s="533"/>
      <c r="CZ327" s="533"/>
    </row>
    <row r="328" spans="1:116" ht="15" customHeight="1" x14ac:dyDescent="0.25">
      <c r="A328" s="542" t="s">
        <v>260</v>
      </c>
      <c r="B328" s="543"/>
      <c r="C328" s="543"/>
      <c r="D328" s="543"/>
      <c r="E328" s="543"/>
      <c r="F328" s="543"/>
      <c r="G328" s="543"/>
      <c r="H328" s="543"/>
      <c r="I328" s="543"/>
      <c r="J328" s="543"/>
      <c r="K328" s="543"/>
      <c r="L328" s="543"/>
      <c r="M328" s="543"/>
      <c r="N328" s="543"/>
      <c r="O328" s="543"/>
      <c r="P328" s="543"/>
      <c r="Q328" s="543"/>
      <c r="R328" s="543"/>
      <c r="S328" s="543"/>
      <c r="T328" s="543"/>
      <c r="U328" s="543"/>
      <c r="V328" s="543"/>
      <c r="W328" s="543"/>
      <c r="X328" s="543"/>
      <c r="Y328" s="543"/>
      <c r="Z328" s="543"/>
      <c r="AA328" s="543"/>
      <c r="AB328" s="543"/>
      <c r="AC328" s="543"/>
      <c r="AD328" s="543"/>
      <c r="AE328" s="543"/>
      <c r="AF328" s="543"/>
      <c r="AG328" s="543"/>
      <c r="AH328" s="543"/>
      <c r="AI328" s="543"/>
      <c r="AJ328" s="543"/>
      <c r="AK328" s="543"/>
      <c r="AL328" s="543"/>
      <c r="AM328" s="543"/>
      <c r="AN328" s="543"/>
      <c r="AO328" s="543"/>
      <c r="AP328" s="543"/>
      <c r="AQ328" s="543"/>
      <c r="AR328" s="543"/>
      <c r="AS328" s="543"/>
      <c r="AT328" s="543"/>
      <c r="AU328" s="543"/>
      <c r="AV328" s="543"/>
      <c r="AW328" s="543"/>
      <c r="AX328" s="543"/>
      <c r="AY328" s="543"/>
      <c r="AZ328" s="543"/>
      <c r="BA328" s="543"/>
      <c r="BB328" s="543"/>
      <c r="BC328" s="543"/>
      <c r="BD328" s="543"/>
      <c r="BE328" s="543"/>
      <c r="BF328" s="543"/>
      <c r="BG328" s="543"/>
      <c r="BH328" s="543"/>
      <c r="BI328" s="543"/>
      <c r="BJ328" s="543"/>
      <c r="BK328" s="543"/>
      <c r="BL328" s="543"/>
      <c r="BM328" s="543"/>
      <c r="BN328" s="543"/>
      <c r="BO328" s="543"/>
      <c r="BP328" s="543"/>
      <c r="BQ328" s="543"/>
      <c r="BR328" s="544"/>
      <c r="BS328" s="533" t="s">
        <v>4</v>
      </c>
      <c r="BT328" s="533"/>
      <c r="BU328" s="533"/>
      <c r="BV328" s="533"/>
      <c r="BW328" s="533"/>
      <c r="BX328" s="533"/>
      <c r="BY328" s="533"/>
      <c r="BZ328" s="533"/>
      <c r="CA328" s="533"/>
      <c r="CB328" s="533"/>
      <c r="CC328" s="533"/>
      <c r="CD328" s="533"/>
      <c r="CE328" s="533"/>
      <c r="CF328" s="533"/>
      <c r="CG328" s="533"/>
      <c r="CH328" s="533"/>
      <c r="CI328" s="533"/>
      <c r="CJ328" s="533"/>
      <c r="CK328" s="533"/>
      <c r="CL328" s="533"/>
      <c r="CM328" s="533"/>
      <c r="CN328" s="533"/>
      <c r="CO328" s="533"/>
      <c r="CP328" s="533"/>
      <c r="CQ328" s="533"/>
      <c r="CR328" s="533"/>
      <c r="CS328" s="533"/>
      <c r="CT328" s="533"/>
      <c r="CU328" s="533"/>
      <c r="CV328" s="533"/>
      <c r="CW328" s="533"/>
      <c r="CX328" s="533"/>
      <c r="CY328" s="533"/>
      <c r="CZ328" s="533"/>
    </row>
    <row r="329" spans="1:116" ht="15" customHeight="1" x14ac:dyDescent="0.25">
      <c r="A329" s="595" t="s">
        <v>226</v>
      </c>
      <c r="B329" s="596"/>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596"/>
      <c r="AL329" s="596"/>
      <c r="AM329" s="596"/>
      <c r="AN329" s="596"/>
      <c r="AO329" s="596"/>
      <c r="AP329" s="596"/>
      <c r="AQ329" s="596"/>
      <c r="AR329" s="596"/>
      <c r="AS329" s="596"/>
      <c r="AT329" s="596"/>
      <c r="AU329" s="596"/>
      <c r="AV329" s="596"/>
      <c r="AW329" s="596"/>
      <c r="AX329" s="596"/>
      <c r="AY329" s="596"/>
      <c r="AZ329" s="596"/>
      <c r="BA329" s="596"/>
      <c r="BB329" s="596"/>
      <c r="BC329" s="596"/>
      <c r="BD329" s="596"/>
      <c r="BE329" s="596"/>
      <c r="BF329" s="596"/>
      <c r="BG329" s="596"/>
      <c r="BH329" s="596"/>
      <c r="BI329" s="596"/>
      <c r="BJ329" s="596"/>
      <c r="BK329" s="596"/>
      <c r="BL329" s="596"/>
      <c r="BM329" s="596"/>
      <c r="BN329" s="596"/>
      <c r="BO329" s="596"/>
      <c r="BP329" s="596"/>
      <c r="BQ329" s="596"/>
      <c r="BR329" s="596"/>
      <c r="BS329" s="596"/>
      <c r="BT329" s="596"/>
      <c r="BU329" s="596"/>
      <c r="BV329" s="596"/>
      <c r="BW329" s="596"/>
      <c r="BX329" s="596"/>
      <c r="BY329" s="596"/>
      <c r="BZ329" s="596"/>
      <c r="CA329" s="596"/>
      <c r="CB329" s="596"/>
      <c r="CC329" s="596"/>
      <c r="CD329" s="596"/>
      <c r="CE329" s="596"/>
      <c r="CF329" s="596"/>
      <c r="CG329" s="596"/>
      <c r="CH329" s="596"/>
      <c r="CI329" s="596"/>
      <c r="CJ329" s="596"/>
      <c r="CK329" s="596"/>
      <c r="CL329" s="596"/>
      <c r="CM329" s="596"/>
      <c r="CN329" s="596"/>
      <c r="CO329" s="596"/>
      <c r="CP329" s="596"/>
      <c r="CQ329" s="596"/>
      <c r="CR329" s="596"/>
      <c r="CS329" s="596"/>
      <c r="CT329" s="596"/>
      <c r="CU329" s="596"/>
      <c r="CV329" s="596"/>
      <c r="CW329" s="596"/>
      <c r="CX329" s="596"/>
      <c r="CY329" s="596"/>
      <c r="CZ329" s="597"/>
    </row>
    <row r="330" spans="1:116" ht="15" customHeight="1" x14ac:dyDescent="0.25">
      <c r="A330" s="590"/>
      <c r="B330" s="590"/>
      <c r="C330" s="590"/>
      <c r="D330" s="590"/>
      <c r="E330" s="590"/>
      <c r="F330" s="590"/>
      <c r="G330" s="590"/>
      <c r="H330" s="580"/>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1"/>
      <c r="AL330" s="581"/>
      <c r="AM330" s="581"/>
      <c r="AN330" s="581"/>
      <c r="AO330" s="581"/>
      <c r="AP330" s="581"/>
      <c r="AQ330" s="581"/>
      <c r="AR330" s="581"/>
      <c r="AS330" s="581"/>
      <c r="AT330" s="581"/>
      <c r="AU330" s="581"/>
      <c r="AV330" s="581"/>
      <c r="AW330" s="581"/>
      <c r="AX330" s="581"/>
      <c r="AY330" s="581"/>
      <c r="AZ330" s="581"/>
      <c r="BA330" s="581"/>
      <c r="BB330" s="581"/>
      <c r="BC330" s="581"/>
      <c r="BD330" s="581"/>
      <c r="BE330" s="581"/>
      <c r="BF330" s="581"/>
      <c r="BG330" s="581"/>
      <c r="BH330" s="581"/>
      <c r="BI330" s="581"/>
      <c r="BJ330" s="581"/>
      <c r="BK330" s="581"/>
      <c r="BL330" s="581"/>
      <c r="BM330" s="581"/>
      <c r="BN330" s="581"/>
      <c r="BO330" s="581"/>
      <c r="BP330" s="581"/>
      <c r="BQ330" s="581"/>
      <c r="BR330" s="582"/>
      <c r="BS330" s="533"/>
      <c r="BT330" s="533"/>
      <c r="BU330" s="533"/>
      <c r="BV330" s="533"/>
      <c r="BW330" s="533"/>
      <c r="BX330" s="533"/>
      <c r="BY330" s="533"/>
      <c r="BZ330" s="533"/>
      <c r="CA330" s="533"/>
      <c r="CB330" s="533"/>
      <c r="CC330" s="533"/>
      <c r="CD330" s="533"/>
      <c r="CE330" s="533"/>
      <c r="CF330" s="533"/>
      <c r="CG330" s="533"/>
      <c r="CH330" s="533"/>
      <c r="CI330" s="533"/>
      <c r="CJ330" s="533"/>
      <c r="CK330" s="533"/>
      <c r="CL330" s="533"/>
      <c r="CM330" s="533"/>
      <c r="CN330" s="533"/>
      <c r="CO330" s="533"/>
      <c r="CP330" s="533"/>
      <c r="CQ330" s="533"/>
      <c r="CR330" s="533"/>
      <c r="CS330" s="533"/>
      <c r="CT330" s="533"/>
      <c r="CU330" s="533"/>
      <c r="CV330" s="533"/>
      <c r="CW330" s="533"/>
      <c r="CX330" s="533"/>
      <c r="CY330" s="533"/>
      <c r="CZ330" s="533"/>
    </row>
    <row r="331" spans="1:116" ht="15" customHeight="1" x14ac:dyDescent="0.25">
      <c r="A331" s="542" t="s">
        <v>260</v>
      </c>
      <c r="B331" s="543"/>
      <c r="C331" s="543"/>
      <c r="D331" s="543"/>
      <c r="E331" s="543"/>
      <c r="F331" s="543"/>
      <c r="G331" s="543"/>
      <c r="H331" s="543"/>
      <c r="I331" s="543"/>
      <c r="J331" s="543"/>
      <c r="K331" s="543"/>
      <c r="L331" s="543"/>
      <c r="M331" s="543"/>
      <c r="N331" s="543"/>
      <c r="O331" s="543"/>
      <c r="P331" s="543"/>
      <c r="Q331" s="543"/>
      <c r="R331" s="543"/>
      <c r="S331" s="543"/>
      <c r="T331" s="543"/>
      <c r="U331" s="543"/>
      <c r="V331" s="543"/>
      <c r="W331" s="543"/>
      <c r="X331" s="543"/>
      <c r="Y331" s="543"/>
      <c r="Z331" s="543"/>
      <c r="AA331" s="543"/>
      <c r="AB331" s="543"/>
      <c r="AC331" s="543"/>
      <c r="AD331" s="543"/>
      <c r="AE331" s="543"/>
      <c r="AF331" s="543"/>
      <c r="AG331" s="543"/>
      <c r="AH331" s="543"/>
      <c r="AI331" s="543"/>
      <c r="AJ331" s="543"/>
      <c r="AK331" s="543"/>
      <c r="AL331" s="543"/>
      <c r="AM331" s="543"/>
      <c r="AN331" s="543"/>
      <c r="AO331" s="543"/>
      <c r="AP331" s="543"/>
      <c r="AQ331" s="543"/>
      <c r="AR331" s="543"/>
      <c r="AS331" s="543"/>
      <c r="AT331" s="543"/>
      <c r="AU331" s="543"/>
      <c r="AV331" s="543"/>
      <c r="AW331" s="543"/>
      <c r="AX331" s="543"/>
      <c r="AY331" s="543"/>
      <c r="AZ331" s="543"/>
      <c r="BA331" s="543"/>
      <c r="BB331" s="543"/>
      <c r="BC331" s="543"/>
      <c r="BD331" s="543"/>
      <c r="BE331" s="543"/>
      <c r="BF331" s="543"/>
      <c r="BG331" s="543"/>
      <c r="BH331" s="543"/>
      <c r="BI331" s="543"/>
      <c r="BJ331" s="543"/>
      <c r="BK331" s="543"/>
      <c r="BL331" s="543"/>
      <c r="BM331" s="543"/>
      <c r="BN331" s="543"/>
      <c r="BO331" s="543"/>
      <c r="BP331" s="543"/>
      <c r="BQ331" s="543"/>
      <c r="BR331" s="544"/>
      <c r="BS331" s="533" t="s">
        <v>4</v>
      </c>
      <c r="BT331" s="533"/>
      <c r="BU331" s="533"/>
      <c r="BV331" s="533"/>
      <c r="BW331" s="533"/>
      <c r="BX331" s="533"/>
      <c r="BY331" s="533"/>
      <c r="BZ331" s="533"/>
      <c r="CA331" s="533"/>
      <c r="CB331" s="533"/>
      <c r="CC331" s="533"/>
      <c r="CD331" s="533"/>
      <c r="CE331" s="533"/>
      <c r="CF331" s="533"/>
      <c r="CG331" s="533"/>
      <c r="CH331" s="533"/>
      <c r="CI331" s="533"/>
      <c r="CJ331" s="533"/>
      <c r="CK331" s="533"/>
      <c r="CL331" s="533"/>
      <c r="CM331" s="533"/>
      <c r="CN331" s="533"/>
      <c r="CO331" s="533"/>
      <c r="CP331" s="533"/>
      <c r="CQ331" s="533"/>
      <c r="CR331" s="533"/>
      <c r="CS331" s="533"/>
      <c r="CT331" s="533"/>
      <c r="CU331" s="533"/>
      <c r="CV331" s="533"/>
      <c r="CW331" s="533"/>
      <c r="CX331" s="533"/>
      <c r="CY331" s="533"/>
      <c r="CZ331" s="533"/>
    </row>
    <row r="332" spans="1:116" ht="15" customHeight="1" x14ac:dyDescent="0.25">
      <c r="A332" s="542" t="s">
        <v>36</v>
      </c>
      <c r="B332" s="543"/>
      <c r="C332" s="543"/>
      <c r="D332" s="543"/>
      <c r="E332" s="543"/>
      <c r="F332" s="543"/>
      <c r="G332" s="543"/>
      <c r="H332" s="543"/>
      <c r="I332" s="543"/>
      <c r="J332" s="543"/>
      <c r="K332" s="543"/>
      <c r="L332" s="543"/>
      <c r="M332" s="543"/>
      <c r="N332" s="543"/>
      <c r="O332" s="543"/>
      <c r="P332" s="543"/>
      <c r="Q332" s="543"/>
      <c r="R332" s="543"/>
      <c r="S332" s="543"/>
      <c r="T332" s="543"/>
      <c r="U332" s="543"/>
      <c r="V332" s="543"/>
      <c r="W332" s="543"/>
      <c r="X332" s="543"/>
      <c r="Y332" s="543"/>
      <c r="Z332" s="543"/>
      <c r="AA332" s="543"/>
      <c r="AB332" s="543"/>
      <c r="AC332" s="543"/>
      <c r="AD332" s="543"/>
      <c r="AE332" s="543"/>
      <c r="AF332" s="543"/>
      <c r="AG332" s="543"/>
      <c r="AH332" s="543"/>
      <c r="AI332" s="543"/>
      <c r="AJ332" s="543"/>
      <c r="AK332" s="543"/>
      <c r="AL332" s="543"/>
      <c r="AM332" s="543"/>
      <c r="AN332" s="543"/>
      <c r="AO332" s="543"/>
      <c r="AP332" s="543"/>
      <c r="AQ332" s="543"/>
      <c r="AR332" s="543"/>
      <c r="AS332" s="543"/>
      <c r="AT332" s="543"/>
      <c r="AU332" s="543"/>
      <c r="AV332" s="543"/>
      <c r="AW332" s="543"/>
      <c r="AX332" s="543"/>
      <c r="AY332" s="543"/>
      <c r="AZ332" s="543"/>
      <c r="BA332" s="543"/>
      <c r="BB332" s="543"/>
      <c r="BC332" s="543"/>
      <c r="BD332" s="543"/>
      <c r="BE332" s="543"/>
      <c r="BF332" s="543"/>
      <c r="BG332" s="543"/>
      <c r="BH332" s="543"/>
      <c r="BI332" s="543"/>
      <c r="BJ332" s="543"/>
      <c r="BK332" s="543"/>
      <c r="BL332" s="543"/>
      <c r="BM332" s="543"/>
      <c r="BN332" s="543"/>
      <c r="BO332" s="543"/>
      <c r="BP332" s="543"/>
      <c r="BQ332" s="543"/>
      <c r="BR332" s="544"/>
      <c r="BS332" s="533" t="s">
        <v>4</v>
      </c>
      <c r="BT332" s="533"/>
      <c r="BU332" s="533"/>
      <c r="BV332" s="533"/>
      <c r="BW332" s="533"/>
      <c r="BX332" s="533"/>
      <c r="BY332" s="533"/>
      <c r="BZ332" s="533"/>
      <c r="CA332" s="533"/>
      <c r="CB332" s="533"/>
      <c r="CC332" s="533"/>
      <c r="CD332" s="533"/>
      <c r="CE332" s="533"/>
      <c r="CF332" s="533"/>
      <c r="CG332" s="533"/>
      <c r="CH332" s="533"/>
      <c r="CI332" s="533"/>
      <c r="CJ332" s="533"/>
      <c r="CK332" s="533"/>
      <c r="CL332" s="533"/>
      <c r="CM332" s="533"/>
      <c r="CN332" s="533"/>
      <c r="CO332" s="533"/>
      <c r="CP332" s="533"/>
      <c r="CQ332" s="533"/>
      <c r="CR332" s="533"/>
      <c r="CS332" s="533"/>
      <c r="CT332" s="533"/>
      <c r="CU332" s="533"/>
      <c r="CV332" s="533"/>
      <c r="CW332" s="533"/>
      <c r="CX332" s="533"/>
      <c r="CY332" s="533"/>
      <c r="CZ332" s="533"/>
    </row>
    <row r="333" spans="1:116" s="13" customFormat="1" ht="15" customHeight="1"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row>
    <row r="334" spans="1:116" s="25" customFormat="1" ht="13.5" customHeight="1" x14ac:dyDescent="0.25">
      <c r="A334" s="486" t="s">
        <v>255</v>
      </c>
      <c r="B334" s="486"/>
      <c r="C334" s="486"/>
      <c r="D334" s="486"/>
      <c r="E334" s="486"/>
      <c r="F334" s="486"/>
      <c r="G334" s="486"/>
      <c r="H334" s="486"/>
      <c r="I334" s="486"/>
      <c r="J334" s="486"/>
      <c r="K334" s="486"/>
      <c r="L334" s="486"/>
      <c r="M334" s="486"/>
      <c r="N334" s="486"/>
      <c r="O334" s="486"/>
      <c r="P334" s="486"/>
      <c r="Q334" s="486"/>
      <c r="R334" s="486"/>
      <c r="S334" s="486"/>
      <c r="T334" s="486"/>
      <c r="U334" s="486"/>
      <c r="V334" s="486"/>
      <c r="W334" s="486"/>
      <c r="X334" s="486"/>
      <c r="Y334" s="486"/>
      <c r="Z334" s="486"/>
      <c r="AA334" s="486"/>
      <c r="AB334" s="486"/>
      <c r="AC334" s="486"/>
      <c r="AD334" s="486"/>
      <c r="AE334" s="486"/>
      <c r="AF334" s="486"/>
      <c r="AG334" s="486"/>
      <c r="AH334" s="486"/>
      <c r="AI334" s="486"/>
      <c r="AJ334" s="486"/>
      <c r="AK334" s="486"/>
      <c r="AL334" s="486"/>
      <c r="AM334" s="486"/>
      <c r="AN334" s="486"/>
      <c r="AO334" s="486"/>
      <c r="AP334" s="486"/>
      <c r="AQ334" s="486"/>
      <c r="AR334" s="486"/>
      <c r="AS334" s="486"/>
      <c r="AT334" s="486"/>
      <c r="AU334" s="486"/>
      <c r="AV334" s="486"/>
      <c r="AW334" s="486"/>
      <c r="AX334" s="486"/>
      <c r="AY334" s="486"/>
      <c r="AZ334" s="486"/>
      <c r="BA334" s="486"/>
      <c r="BB334" s="486"/>
      <c r="BC334" s="486"/>
      <c r="BD334" s="486"/>
      <c r="BE334" s="486"/>
      <c r="BF334" s="486"/>
      <c r="BG334" s="486"/>
      <c r="BH334" s="486"/>
      <c r="BI334" s="486"/>
      <c r="BJ334" s="486"/>
      <c r="BK334" s="486"/>
      <c r="BL334" s="486"/>
      <c r="BM334" s="486"/>
      <c r="BN334" s="486"/>
      <c r="BO334" s="486"/>
      <c r="BP334" s="486"/>
      <c r="BQ334" s="486"/>
      <c r="BR334" s="486"/>
      <c r="BS334" s="486"/>
      <c r="BT334" s="486"/>
      <c r="BU334" s="486"/>
      <c r="BV334" s="486"/>
      <c r="BW334" s="486"/>
      <c r="BX334" s="486"/>
      <c r="BY334" s="486"/>
      <c r="BZ334" s="486"/>
      <c r="CA334" s="486"/>
      <c r="CB334" s="486"/>
      <c r="CC334" s="486"/>
      <c r="CD334" s="486"/>
      <c r="CE334" s="486"/>
      <c r="CF334" s="486"/>
      <c r="CG334" s="486"/>
      <c r="CH334" s="486"/>
      <c r="CI334" s="486"/>
      <c r="CJ334" s="486"/>
      <c r="CK334" s="486"/>
      <c r="CL334" s="486"/>
      <c r="CM334" s="486"/>
      <c r="CN334" s="486"/>
      <c r="CO334" s="486"/>
      <c r="CP334" s="486"/>
      <c r="CQ334" s="486"/>
      <c r="CR334" s="486"/>
      <c r="CS334" s="486"/>
      <c r="CT334" s="486"/>
      <c r="CU334" s="486"/>
      <c r="CV334" s="486"/>
      <c r="CW334" s="486"/>
      <c r="CX334" s="486"/>
      <c r="CY334" s="486"/>
      <c r="CZ334" s="486"/>
    </row>
    <row r="335" spans="1:116" s="25" customFormat="1" ht="13.5" customHeight="1" x14ac:dyDescent="0.25">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c r="AT335" s="56"/>
      <c r="AU335" s="56"/>
      <c r="AV335" s="56"/>
      <c r="AW335" s="56"/>
      <c r="AX335" s="56"/>
      <c r="AY335" s="56"/>
      <c r="AZ335" s="56"/>
      <c r="BA335" s="56"/>
      <c r="BB335" s="56"/>
      <c r="BC335" s="56"/>
      <c r="BD335" s="56"/>
      <c r="BE335" s="56"/>
      <c r="BF335" s="56"/>
      <c r="BG335" s="56"/>
      <c r="BH335" s="56"/>
      <c r="BI335" s="56"/>
      <c r="BJ335" s="56"/>
      <c r="BK335" s="56"/>
      <c r="BL335" s="56"/>
      <c r="BM335" s="56"/>
      <c r="BN335" s="56"/>
      <c r="BO335" s="56"/>
      <c r="BP335" s="56"/>
      <c r="BQ335" s="56"/>
      <c r="BR335" s="56"/>
      <c r="BS335" s="56"/>
      <c r="BT335" s="56"/>
      <c r="BU335" s="56"/>
      <c r="BV335" s="56"/>
      <c r="BW335" s="56"/>
      <c r="BX335" s="56"/>
      <c r="BY335" s="56"/>
      <c r="BZ335" s="56"/>
      <c r="CA335" s="56"/>
      <c r="CB335" s="56"/>
      <c r="CC335" s="56"/>
      <c r="CD335" s="56"/>
      <c r="CE335" s="56"/>
      <c r="CF335" s="56"/>
      <c r="CG335" s="56"/>
      <c r="CH335" s="56"/>
      <c r="CI335" s="56"/>
      <c r="CJ335" s="56"/>
      <c r="CK335" s="56"/>
      <c r="CL335" s="56"/>
      <c r="CM335" s="56"/>
      <c r="CN335" s="56"/>
      <c r="CO335" s="56"/>
      <c r="CP335" s="56"/>
      <c r="CQ335" s="56"/>
      <c r="CR335" s="56"/>
      <c r="CS335" s="56"/>
      <c r="CT335" s="56"/>
      <c r="CU335" s="56"/>
      <c r="CV335" s="56"/>
      <c r="CW335" s="56"/>
      <c r="CX335" s="56"/>
      <c r="CY335" s="56"/>
      <c r="CZ335" s="56"/>
    </row>
    <row r="336" spans="1:116" s="25" customFormat="1" ht="27.75" customHeight="1" x14ac:dyDescent="0.25">
      <c r="A336" s="486" t="s">
        <v>230</v>
      </c>
      <c r="B336" s="486"/>
      <c r="C336" s="486"/>
      <c r="D336" s="486"/>
      <c r="E336" s="486"/>
      <c r="F336" s="486"/>
      <c r="G336" s="486"/>
      <c r="H336" s="486"/>
      <c r="I336" s="486"/>
      <c r="J336" s="486"/>
      <c r="K336" s="486"/>
      <c r="L336" s="486"/>
      <c r="M336" s="486"/>
      <c r="N336" s="486"/>
      <c r="O336" s="486"/>
      <c r="P336" s="486"/>
      <c r="Q336" s="486"/>
      <c r="R336" s="486"/>
      <c r="S336" s="486"/>
      <c r="T336" s="486"/>
      <c r="U336" s="486"/>
      <c r="V336" s="486"/>
      <c r="W336" s="486"/>
      <c r="X336" s="486"/>
      <c r="Y336" s="486"/>
      <c r="Z336" s="486"/>
      <c r="AA336" s="486"/>
      <c r="AB336" s="486"/>
      <c r="AC336" s="486"/>
      <c r="AD336" s="486"/>
      <c r="AE336" s="486"/>
      <c r="AF336" s="486"/>
      <c r="AG336" s="486"/>
      <c r="AH336" s="486"/>
      <c r="AI336" s="486"/>
      <c r="AJ336" s="486"/>
      <c r="AK336" s="486"/>
      <c r="AL336" s="486"/>
      <c r="AM336" s="486"/>
      <c r="AN336" s="486"/>
      <c r="AO336" s="486"/>
      <c r="AP336" s="486"/>
      <c r="AQ336" s="486"/>
      <c r="AR336" s="486"/>
      <c r="AS336" s="486"/>
      <c r="AT336" s="486"/>
      <c r="AU336" s="486"/>
      <c r="AV336" s="486"/>
      <c r="AW336" s="486"/>
      <c r="AX336" s="486"/>
      <c r="AY336" s="486"/>
      <c r="AZ336" s="486"/>
      <c r="BA336" s="486"/>
      <c r="BB336" s="486"/>
      <c r="BC336" s="59"/>
      <c r="BD336" s="59"/>
      <c r="BE336" s="59"/>
      <c r="BF336" s="59"/>
      <c r="BG336" s="59"/>
      <c r="BH336" s="59"/>
      <c r="BI336" s="59"/>
      <c r="BJ336" s="59"/>
      <c r="BK336" s="59"/>
      <c r="BL336" s="59"/>
      <c r="BM336" s="59"/>
      <c r="BN336" s="59"/>
      <c r="BO336" s="59"/>
      <c r="BP336" s="59"/>
      <c r="BQ336" s="59"/>
      <c r="BR336" s="59"/>
      <c r="BS336" s="59"/>
      <c r="BT336" s="59"/>
      <c r="BU336" s="59"/>
      <c r="BV336" s="59"/>
      <c r="BW336" s="59"/>
      <c r="BX336" s="59"/>
      <c r="BY336" s="59"/>
      <c r="BZ336" s="59"/>
      <c r="CA336" s="59"/>
      <c r="CB336" s="59"/>
      <c r="CC336" s="59"/>
      <c r="CD336" s="59"/>
      <c r="CE336" s="59"/>
      <c r="CF336" s="59"/>
      <c r="CG336" s="59"/>
      <c r="CH336" s="59"/>
      <c r="CI336" s="59"/>
      <c r="CJ336" s="59"/>
      <c r="CK336" s="59"/>
      <c r="CL336" s="59"/>
      <c r="CM336" s="59"/>
      <c r="CN336" s="59"/>
      <c r="CO336" s="59"/>
      <c r="CP336" s="59"/>
      <c r="CQ336" s="59"/>
      <c r="CR336" s="59"/>
      <c r="CS336" s="59"/>
      <c r="CT336" s="59"/>
      <c r="CU336" s="59"/>
      <c r="CV336" s="59"/>
      <c r="CW336" s="59"/>
      <c r="CX336" s="59"/>
      <c r="CY336" s="59"/>
      <c r="CZ336" s="59"/>
    </row>
    <row r="337" spans="1:104" s="25" customFormat="1" ht="10.5" customHeight="1" x14ac:dyDescent="0.25">
      <c r="A337" s="52"/>
      <c r="B337" s="52"/>
      <c r="C337" s="52"/>
      <c r="D337" s="52"/>
      <c r="E337" s="52"/>
      <c r="F337" s="52"/>
      <c r="G337" s="52"/>
      <c r="H337" s="52"/>
      <c r="I337" s="52"/>
      <c r="J337" s="52"/>
      <c r="K337" s="52"/>
      <c r="L337" s="52"/>
      <c r="M337" s="52"/>
      <c r="N337" s="52"/>
      <c r="O337" s="52"/>
      <c r="P337" s="52"/>
      <c r="Q337" s="52"/>
      <c r="R337" s="52"/>
      <c r="S337" s="52"/>
      <c r="T337" s="52"/>
      <c r="U337" s="52"/>
      <c r="V337" s="52"/>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row>
    <row r="338" spans="1:104" s="48" customFormat="1" ht="45" customHeight="1" x14ac:dyDescent="0.3">
      <c r="A338" s="470" t="s">
        <v>45</v>
      </c>
      <c r="B338" s="471"/>
      <c r="C338" s="471"/>
      <c r="D338" s="471"/>
      <c r="E338" s="471"/>
      <c r="F338" s="471"/>
      <c r="G338" s="472"/>
      <c r="H338" s="470" t="s">
        <v>0</v>
      </c>
      <c r="I338" s="471"/>
      <c r="J338" s="471"/>
      <c r="K338" s="471"/>
      <c r="L338" s="471"/>
      <c r="M338" s="471"/>
      <c r="N338" s="471"/>
      <c r="O338" s="471"/>
      <c r="P338" s="471"/>
      <c r="Q338" s="471"/>
      <c r="R338" s="471"/>
      <c r="S338" s="471"/>
      <c r="T338" s="471"/>
      <c r="U338" s="471"/>
      <c r="V338" s="471"/>
      <c r="W338" s="471"/>
      <c r="X338" s="471"/>
      <c r="Y338" s="471"/>
      <c r="Z338" s="471"/>
      <c r="AA338" s="471"/>
      <c r="AB338" s="471"/>
      <c r="AC338" s="471"/>
      <c r="AD338" s="471"/>
      <c r="AE338" s="471"/>
      <c r="AF338" s="471"/>
      <c r="AG338" s="471"/>
      <c r="AH338" s="471"/>
      <c r="AI338" s="471"/>
      <c r="AJ338" s="471"/>
      <c r="AK338" s="471"/>
      <c r="AL338" s="471"/>
      <c r="AM338" s="471"/>
      <c r="AN338" s="471"/>
      <c r="AO338" s="471"/>
      <c r="AP338" s="471"/>
      <c r="AQ338" s="471"/>
      <c r="AR338" s="471"/>
      <c r="AS338" s="471"/>
      <c r="AT338" s="471"/>
      <c r="AU338" s="471"/>
      <c r="AV338" s="471"/>
      <c r="AW338" s="471"/>
      <c r="AX338" s="471"/>
      <c r="AY338" s="471"/>
      <c r="AZ338" s="471"/>
      <c r="BA338" s="471"/>
      <c r="BB338" s="472"/>
      <c r="BC338" s="470" t="s">
        <v>231</v>
      </c>
      <c r="BD338" s="471"/>
      <c r="BE338" s="471"/>
      <c r="BF338" s="471"/>
      <c r="BG338" s="471"/>
      <c r="BH338" s="471"/>
      <c r="BI338" s="471"/>
      <c r="BJ338" s="471"/>
      <c r="BK338" s="471"/>
      <c r="BL338" s="471"/>
      <c r="BM338" s="471"/>
      <c r="BN338" s="471"/>
      <c r="BO338" s="471"/>
      <c r="BP338" s="471"/>
      <c r="BQ338" s="471"/>
      <c r="BR338" s="471"/>
      <c r="BS338" s="471"/>
      <c r="BT338" s="471"/>
      <c r="BU338" s="471"/>
      <c r="BV338" s="471"/>
      <c r="BW338" s="471"/>
      <c r="BX338" s="471"/>
      <c r="BY338" s="471"/>
      <c r="BZ338" s="471"/>
      <c r="CA338" s="471"/>
      <c r="CB338" s="471"/>
      <c r="CC338" s="471"/>
      <c r="CD338" s="471"/>
      <c r="CE338" s="471"/>
      <c r="CF338" s="471"/>
      <c r="CG338" s="471"/>
      <c r="CH338" s="471"/>
      <c r="CI338" s="471"/>
      <c r="CJ338" s="471"/>
      <c r="CK338" s="471"/>
      <c r="CL338" s="471"/>
      <c r="CM338" s="471"/>
      <c r="CN338" s="471"/>
      <c r="CO338" s="471"/>
      <c r="CP338" s="471"/>
      <c r="CQ338" s="471"/>
      <c r="CR338" s="471"/>
      <c r="CS338" s="471"/>
      <c r="CT338" s="471"/>
      <c r="CU338" s="471"/>
      <c r="CV338" s="471"/>
      <c r="CW338" s="471"/>
      <c r="CX338" s="471"/>
      <c r="CY338" s="471"/>
      <c r="CZ338" s="472"/>
    </row>
    <row r="339" spans="1:104" s="49" customFormat="1" ht="13.2" x14ac:dyDescent="0.3">
      <c r="A339" s="568">
        <v>1</v>
      </c>
      <c r="B339" s="568"/>
      <c r="C339" s="568"/>
      <c r="D339" s="568"/>
      <c r="E339" s="568"/>
      <c r="F339" s="568"/>
      <c r="G339" s="568"/>
      <c r="H339" s="568">
        <v>2</v>
      </c>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8"/>
      <c r="AL339" s="568"/>
      <c r="AM339" s="568"/>
      <c r="AN339" s="568"/>
      <c r="AO339" s="568"/>
      <c r="AP339" s="568"/>
      <c r="AQ339" s="568"/>
      <c r="AR339" s="568"/>
      <c r="AS339" s="568"/>
      <c r="AT339" s="568"/>
      <c r="AU339" s="568"/>
      <c r="AV339" s="568"/>
      <c r="AW339" s="568"/>
      <c r="AX339" s="568"/>
      <c r="AY339" s="568"/>
      <c r="AZ339" s="568"/>
      <c r="BA339" s="568"/>
      <c r="BB339" s="568"/>
      <c r="BC339" s="559">
        <v>3</v>
      </c>
      <c r="BD339" s="560"/>
      <c r="BE339" s="560"/>
      <c r="BF339" s="560"/>
      <c r="BG339" s="560"/>
      <c r="BH339" s="560"/>
      <c r="BI339" s="560"/>
      <c r="BJ339" s="560"/>
      <c r="BK339" s="560"/>
      <c r="BL339" s="560"/>
      <c r="BM339" s="560"/>
      <c r="BN339" s="560"/>
      <c r="BO339" s="560"/>
      <c r="BP339" s="560"/>
      <c r="BQ339" s="560"/>
      <c r="BR339" s="560"/>
      <c r="BS339" s="560"/>
      <c r="BT339" s="560"/>
      <c r="BU339" s="560"/>
      <c r="BV339" s="560"/>
      <c r="BW339" s="560"/>
      <c r="BX339" s="560"/>
      <c r="BY339" s="560"/>
      <c r="BZ339" s="560"/>
      <c r="CA339" s="560"/>
      <c r="CB339" s="560"/>
      <c r="CC339" s="560"/>
      <c r="CD339" s="560"/>
      <c r="CE339" s="560"/>
      <c r="CF339" s="560"/>
      <c r="CG339" s="560"/>
      <c r="CH339" s="560"/>
      <c r="CI339" s="560"/>
      <c r="CJ339" s="560"/>
      <c r="CK339" s="560"/>
      <c r="CL339" s="560"/>
      <c r="CM339" s="560"/>
      <c r="CN339" s="560"/>
      <c r="CO339" s="560"/>
      <c r="CP339" s="560"/>
      <c r="CQ339" s="560"/>
      <c r="CR339" s="560"/>
      <c r="CS339" s="560"/>
      <c r="CT339" s="560"/>
      <c r="CU339" s="560"/>
      <c r="CV339" s="560"/>
      <c r="CW339" s="560"/>
      <c r="CX339" s="560"/>
      <c r="CY339" s="560"/>
      <c r="CZ339" s="561"/>
    </row>
    <row r="340" spans="1:104" s="13" customFormat="1" ht="15" customHeight="1" x14ac:dyDescent="0.3">
      <c r="A340" s="578" t="s">
        <v>226</v>
      </c>
      <c r="B340" s="579"/>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79"/>
      <c r="AL340" s="579"/>
      <c r="AM340" s="579"/>
      <c r="AN340" s="579"/>
      <c r="AO340" s="579"/>
      <c r="AP340" s="579"/>
      <c r="AQ340" s="579"/>
      <c r="AR340" s="579"/>
      <c r="AS340" s="579"/>
      <c r="AT340" s="579"/>
      <c r="AU340" s="579"/>
      <c r="AV340" s="579"/>
      <c r="AW340" s="579"/>
      <c r="AX340" s="579"/>
      <c r="AY340" s="579"/>
      <c r="AZ340" s="579"/>
      <c r="BA340" s="579"/>
      <c r="BB340" s="579"/>
      <c r="BC340" s="579"/>
      <c r="BD340" s="579"/>
      <c r="BE340" s="579"/>
      <c r="BF340" s="579"/>
      <c r="BG340" s="579"/>
      <c r="BH340" s="579"/>
      <c r="BI340" s="579"/>
      <c r="BJ340" s="579"/>
      <c r="BK340" s="579"/>
      <c r="BL340" s="579"/>
      <c r="BM340" s="579"/>
      <c r="BN340" s="579"/>
      <c r="BO340" s="579"/>
      <c r="BP340" s="579"/>
      <c r="BQ340" s="579"/>
      <c r="BR340" s="579"/>
      <c r="BS340" s="579"/>
      <c r="BT340" s="579"/>
      <c r="BU340" s="579"/>
      <c r="BV340" s="579"/>
      <c r="BW340" s="579"/>
      <c r="BX340" s="579"/>
      <c r="BY340" s="579"/>
      <c r="BZ340" s="579"/>
      <c r="CA340" s="579"/>
      <c r="CB340" s="579"/>
      <c r="CC340" s="579"/>
      <c r="CD340" s="579"/>
      <c r="CE340" s="579"/>
      <c r="CF340" s="579"/>
      <c r="CG340" s="579"/>
      <c r="CH340" s="579"/>
      <c r="CI340" s="579"/>
      <c r="CJ340" s="579"/>
      <c r="CK340" s="579"/>
      <c r="CL340" s="579"/>
      <c r="CM340" s="579"/>
      <c r="CN340" s="579"/>
      <c r="CO340" s="579"/>
      <c r="CP340" s="579"/>
      <c r="CQ340" s="579"/>
      <c r="CR340" s="579"/>
      <c r="CS340" s="579"/>
      <c r="CT340" s="579"/>
      <c r="CU340" s="579"/>
      <c r="CV340" s="579"/>
      <c r="CW340" s="579"/>
      <c r="CX340" s="579"/>
      <c r="CY340" s="579"/>
      <c r="CZ340" s="579"/>
    </row>
    <row r="341" spans="1:104" s="50" customFormat="1" ht="15" customHeight="1" x14ac:dyDescent="0.3">
      <c r="A341" s="590"/>
      <c r="B341" s="590"/>
      <c r="C341" s="590"/>
      <c r="D341" s="590"/>
      <c r="E341" s="590"/>
      <c r="F341" s="590"/>
      <c r="G341" s="590"/>
      <c r="H341" s="598"/>
      <c r="I341" s="598"/>
      <c r="J341" s="598"/>
      <c r="K341" s="598"/>
      <c r="L341" s="598"/>
      <c r="M341" s="598"/>
      <c r="N341" s="598"/>
      <c r="O341" s="598"/>
      <c r="P341" s="598"/>
      <c r="Q341" s="598"/>
      <c r="R341" s="598"/>
      <c r="S341" s="598"/>
      <c r="T341" s="598"/>
      <c r="U341" s="598"/>
      <c r="V341" s="598"/>
      <c r="W341" s="598"/>
      <c r="X341" s="598"/>
      <c r="Y341" s="598"/>
      <c r="Z341" s="598"/>
      <c r="AA341" s="598"/>
      <c r="AB341" s="598"/>
      <c r="AC341" s="598"/>
      <c r="AD341" s="598"/>
      <c r="AE341" s="598"/>
      <c r="AF341" s="598"/>
      <c r="AG341" s="598"/>
      <c r="AH341" s="598"/>
      <c r="AI341" s="598"/>
      <c r="AJ341" s="598"/>
      <c r="AK341" s="598"/>
      <c r="AL341" s="598"/>
      <c r="AM341" s="598"/>
      <c r="AN341" s="598"/>
      <c r="AO341" s="598"/>
      <c r="AP341" s="598"/>
      <c r="AQ341" s="598"/>
      <c r="AR341" s="598"/>
      <c r="AS341" s="598"/>
      <c r="AT341" s="598"/>
      <c r="AU341" s="598"/>
      <c r="AV341" s="598"/>
      <c r="AW341" s="598"/>
      <c r="AX341" s="598"/>
      <c r="AY341" s="598"/>
      <c r="AZ341" s="598"/>
      <c r="BA341" s="598"/>
      <c r="BB341" s="598"/>
      <c r="BC341" s="530"/>
      <c r="BD341" s="531"/>
      <c r="BE341" s="531"/>
      <c r="BF341" s="531"/>
      <c r="BG341" s="531"/>
      <c r="BH341" s="531"/>
      <c r="BI341" s="531"/>
      <c r="BJ341" s="531"/>
      <c r="BK341" s="531"/>
      <c r="BL341" s="531"/>
      <c r="BM341" s="531"/>
      <c r="BN341" s="531"/>
      <c r="BO341" s="531"/>
      <c r="BP341" s="531"/>
      <c r="BQ341" s="531"/>
      <c r="BR341" s="531"/>
      <c r="BS341" s="531"/>
      <c r="BT341" s="531"/>
      <c r="BU341" s="531"/>
      <c r="BV341" s="531"/>
      <c r="BW341" s="531"/>
      <c r="BX341" s="531"/>
      <c r="BY341" s="531"/>
      <c r="BZ341" s="531"/>
      <c r="CA341" s="531"/>
      <c r="CB341" s="531"/>
      <c r="CC341" s="531"/>
      <c r="CD341" s="531"/>
      <c r="CE341" s="531"/>
      <c r="CF341" s="531"/>
      <c r="CG341" s="531"/>
      <c r="CH341" s="531"/>
      <c r="CI341" s="531"/>
      <c r="CJ341" s="531"/>
      <c r="CK341" s="531"/>
      <c r="CL341" s="531"/>
      <c r="CM341" s="531"/>
      <c r="CN341" s="531"/>
      <c r="CO341" s="531"/>
      <c r="CP341" s="531"/>
      <c r="CQ341" s="531"/>
      <c r="CR341" s="531"/>
      <c r="CS341" s="531"/>
      <c r="CT341" s="531"/>
      <c r="CU341" s="531"/>
      <c r="CV341" s="531"/>
      <c r="CW341" s="531"/>
      <c r="CX341" s="531"/>
      <c r="CY341" s="531"/>
      <c r="CZ341" s="532"/>
    </row>
    <row r="342" spans="1:104" s="13" customFormat="1" ht="15" customHeight="1" x14ac:dyDescent="0.3">
      <c r="A342" s="562" t="s">
        <v>260</v>
      </c>
      <c r="B342" s="563"/>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3"/>
      <c r="AL342" s="563"/>
      <c r="AM342" s="563"/>
      <c r="AN342" s="563"/>
      <c r="AO342" s="563"/>
      <c r="AP342" s="563"/>
      <c r="AQ342" s="563"/>
      <c r="AR342" s="563"/>
      <c r="AS342" s="563"/>
      <c r="AT342" s="563"/>
      <c r="AU342" s="563"/>
      <c r="AV342" s="563"/>
      <c r="AW342" s="563"/>
      <c r="AX342" s="563"/>
      <c r="AY342" s="563"/>
      <c r="AZ342" s="563"/>
      <c r="BA342" s="563"/>
      <c r="BB342" s="564"/>
      <c r="BC342" s="530"/>
      <c r="BD342" s="531"/>
      <c r="BE342" s="531"/>
      <c r="BF342" s="531"/>
      <c r="BG342" s="531"/>
      <c r="BH342" s="531"/>
      <c r="BI342" s="531"/>
      <c r="BJ342" s="531"/>
      <c r="BK342" s="531"/>
      <c r="BL342" s="531"/>
      <c r="BM342" s="531"/>
      <c r="BN342" s="531"/>
      <c r="BO342" s="531"/>
      <c r="BP342" s="531"/>
      <c r="BQ342" s="531"/>
      <c r="BR342" s="531"/>
      <c r="BS342" s="531"/>
      <c r="BT342" s="531"/>
      <c r="BU342" s="531"/>
      <c r="BV342" s="531"/>
      <c r="BW342" s="531"/>
      <c r="BX342" s="531"/>
      <c r="BY342" s="531"/>
      <c r="BZ342" s="531"/>
      <c r="CA342" s="531"/>
      <c r="CB342" s="531"/>
      <c r="CC342" s="531"/>
      <c r="CD342" s="531"/>
      <c r="CE342" s="531"/>
      <c r="CF342" s="531"/>
      <c r="CG342" s="531"/>
      <c r="CH342" s="531"/>
      <c r="CI342" s="531"/>
      <c r="CJ342" s="531"/>
      <c r="CK342" s="531"/>
      <c r="CL342" s="531"/>
      <c r="CM342" s="531"/>
      <c r="CN342" s="531"/>
      <c r="CO342" s="531"/>
      <c r="CP342" s="531"/>
      <c r="CQ342" s="531"/>
      <c r="CR342" s="531"/>
      <c r="CS342" s="531"/>
      <c r="CT342" s="531"/>
      <c r="CU342" s="531"/>
      <c r="CV342" s="531"/>
      <c r="CW342" s="531"/>
      <c r="CX342" s="531"/>
      <c r="CY342" s="531"/>
      <c r="CZ342" s="532"/>
    </row>
    <row r="343" spans="1:104" s="13" customFormat="1" ht="15" customHeight="1" x14ac:dyDescent="0.3">
      <c r="A343" s="578" t="s">
        <v>226</v>
      </c>
      <c r="B343" s="579"/>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79"/>
      <c r="AL343" s="579"/>
      <c r="AM343" s="579"/>
      <c r="AN343" s="579"/>
      <c r="AO343" s="579"/>
      <c r="AP343" s="579"/>
      <c r="AQ343" s="579"/>
      <c r="AR343" s="579"/>
      <c r="AS343" s="579"/>
      <c r="AT343" s="579"/>
      <c r="AU343" s="579"/>
      <c r="AV343" s="579"/>
      <c r="AW343" s="579"/>
      <c r="AX343" s="579"/>
      <c r="AY343" s="579"/>
      <c r="AZ343" s="579"/>
      <c r="BA343" s="579"/>
      <c r="BB343" s="579"/>
      <c r="BC343" s="579"/>
      <c r="BD343" s="579"/>
      <c r="BE343" s="579"/>
      <c r="BF343" s="579"/>
      <c r="BG343" s="579"/>
      <c r="BH343" s="579"/>
      <c r="BI343" s="579"/>
      <c r="BJ343" s="579"/>
      <c r="BK343" s="579"/>
      <c r="BL343" s="579"/>
      <c r="BM343" s="579"/>
      <c r="BN343" s="579"/>
      <c r="BO343" s="579"/>
      <c r="BP343" s="579"/>
      <c r="BQ343" s="579"/>
      <c r="BR343" s="579"/>
      <c r="BS343" s="579"/>
      <c r="BT343" s="579"/>
      <c r="BU343" s="579"/>
      <c r="BV343" s="579"/>
      <c r="BW343" s="579"/>
      <c r="BX343" s="579"/>
      <c r="BY343" s="579"/>
      <c r="BZ343" s="579"/>
      <c r="CA343" s="579"/>
      <c r="CB343" s="579"/>
      <c r="CC343" s="579"/>
      <c r="CD343" s="579"/>
      <c r="CE343" s="579"/>
      <c r="CF343" s="579"/>
      <c r="CG343" s="579"/>
      <c r="CH343" s="579"/>
      <c r="CI343" s="579"/>
      <c r="CJ343" s="579"/>
      <c r="CK343" s="579"/>
      <c r="CL343" s="579"/>
      <c r="CM343" s="579"/>
      <c r="CN343" s="579"/>
      <c r="CO343" s="579"/>
      <c r="CP343" s="579"/>
      <c r="CQ343" s="579"/>
      <c r="CR343" s="579"/>
      <c r="CS343" s="579"/>
      <c r="CT343" s="579"/>
      <c r="CU343" s="579"/>
      <c r="CV343" s="579"/>
      <c r="CW343" s="579"/>
      <c r="CX343" s="579"/>
      <c r="CY343" s="579"/>
      <c r="CZ343" s="579"/>
    </row>
    <row r="344" spans="1:104" s="50" customFormat="1" ht="15" customHeight="1" x14ac:dyDescent="0.3">
      <c r="A344" s="590"/>
      <c r="B344" s="590"/>
      <c r="C344" s="590"/>
      <c r="D344" s="590"/>
      <c r="E344" s="590"/>
      <c r="F344" s="590"/>
      <c r="G344" s="590"/>
      <c r="H344" s="598"/>
      <c r="I344" s="598"/>
      <c r="J344" s="598"/>
      <c r="K344" s="598"/>
      <c r="L344" s="598"/>
      <c r="M344" s="598"/>
      <c r="N344" s="598"/>
      <c r="O344" s="598"/>
      <c r="P344" s="598"/>
      <c r="Q344" s="598"/>
      <c r="R344" s="598"/>
      <c r="S344" s="598"/>
      <c r="T344" s="598"/>
      <c r="U344" s="598"/>
      <c r="V344" s="598"/>
      <c r="W344" s="598"/>
      <c r="X344" s="598"/>
      <c r="Y344" s="598"/>
      <c r="Z344" s="598"/>
      <c r="AA344" s="598"/>
      <c r="AB344" s="598"/>
      <c r="AC344" s="598"/>
      <c r="AD344" s="598"/>
      <c r="AE344" s="598"/>
      <c r="AF344" s="598"/>
      <c r="AG344" s="598"/>
      <c r="AH344" s="598"/>
      <c r="AI344" s="598"/>
      <c r="AJ344" s="598"/>
      <c r="AK344" s="598"/>
      <c r="AL344" s="598"/>
      <c r="AM344" s="598"/>
      <c r="AN344" s="598"/>
      <c r="AO344" s="598"/>
      <c r="AP344" s="598"/>
      <c r="AQ344" s="598"/>
      <c r="AR344" s="598"/>
      <c r="AS344" s="598"/>
      <c r="AT344" s="598"/>
      <c r="AU344" s="598"/>
      <c r="AV344" s="598"/>
      <c r="AW344" s="598"/>
      <c r="AX344" s="598"/>
      <c r="AY344" s="598"/>
      <c r="AZ344" s="598"/>
      <c r="BA344" s="598"/>
      <c r="BB344" s="598"/>
      <c r="BC344" s="530"/>
      <c r="BD344" s="531"/>
      <c r="BE344" s="531"/>
      <c r="BF344" s="531"/>
      <c r="BG344" s="531"/>
      <c r="BH344" s="531"/>
      <c r="BI344" s="531"/>
      <c r="BJ344" s="531"/>
      <c r="BK344" s="531"/>
      <c r="BL344" s="531"/>
      <c r="BM344" s="531"/>
      <c r="BN344" s="531"/>
      <c r="BO344" s="531"/>
      <c r="BP344" s="531"/>
      <c r="BQ344" s="531"/>
      <c r="BR344" s="531"/>
      <c r="BS344" s="531"/>
      <c r="BT344" s="531"/>
      <c r="BU344" s="531"/>
      <c r="BV344" s="531"/>
      <c r="BW344" s="531"/>
      <c r="BX344" s="531"/>
      <c r="BY344" s="531"/>
      <c r="BZ344" s="531"/>
      <c r="CA344" s="531"/>
      <c r="CB344" s="531"/>
      <c r="CC344" s="531"/>
      <c r="CD344" s="531"/>
      <c r="CE344" s="531"/>
      <c r="CF344" s="531"/>
      <c r="CG344" s="531"/>
      <c r="CH344" s="531"/>
      <c r="CI344" s="531"/>
      <c r="CJ344" s="531"/>
      <c r="CK344" s="531"/>
      <c r="CL344" s="531"/>
      <c r="CM344" s="531"/>
      <c r="CN344" s="531"/>
      <c r="CO344" s="531"/>
      <c r="CP344" s="531"/>
      <c r="CQ344" s="531"/>
      <c r="CR344" s="531"/>
      <c r="CS344" s="531"/>
      <c r="CT344" s="531"/>
      <c r="CU344" s="531"/>
      <c r="CV344" s="531"/>
      <c r="CW344" s="531"/>
      <c r="CX344" s="531"/>
      <c r="CY344" s="531"/>
      <c r="CZ344" s="532"/>
    </row>
    <row r="345" spans="1:104" s="13" customFormat="1" ht="15" customHeight="1" x14ac:dyDescent="0.3">
      <c r="A345" s="562" t="s">
        <v>260</v>
      </c>
      <c r="B345" s="563"/>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3"/>
      <c r="AL345" s="563"/>
      <c r="AM345" s="563"/>
      <c r="AN345" s="563"/>
      <c r="AO345" s="563"/>
      <c r="AP345" s="563"/>
      <c r="AQ345" s="563"/>
      <c r="AR345" s="563"/>
      <c r="AS345" s="563"/>
      <c r="AT345" s="563"/>
      <c r="AU345" s="563"/>
      <c r="AV345" s="563"/>
      <c r="AW345" s="563"/>
      <c r="AX345" s="563"/>
      <c r="AY345" s="563"/>
      <c r="AZ345" s="563"/>
      <c r="BA345" s="563"/>
      <c r="BB345" s="564"/>
      <c r="BC345" s="530"/>
      <c r="BD345" s="531"/>
      <c r="BE345" s="531"/>
      <c r="BF345" s="531"/>
      <c r="BG345" s="531"/>
      <c r="BH345" s="531"/>
      <c r="BI345" s="531"/>
      <c r="BJ345" s="531"/>
      <c r="BK345" s="531"/>
      <c r="BL345" s="531"/>
      <c r="BM345" s="531"/>
      <c r="BN345" s="531"/>
      <c r="BO345" s="531"/>
      <c r="BP345" s="531"/>
      <c r="BQ345" s="531"/>
      <c r="BR345" s="531"/>
      <c r="BS345" s="531"/>
      <c r="BT345" s="531"/>
      <c r="BU345" s="531"/>
      <c r="BV345" s="531"/>
      <c r="BW345" s="531"/>
      <c r="BX345" s="531"/>
      <c r="BY345" s="531"/>
      <c r="BZ345" s="531"/>
      <c r="CA345" s="531"/>
      <c r="CB345" s="531"/>
      <c r="CC345" s="531"/>
      <c r="CD345" s="531"/>
      <c r="CE345" s="531"/>
      <c r="CF345" s="531"/>
      <c r="CG345" s="531"/>
      <c r="CH345" s="531"/>
      <c r="CI345" s="531"/>
      <c r="CJ345" s="531"/>
      <c r="CK345" s="531"/>
      <c r="CL345" s="531"/>
      <c r="CM345" s="531"/>
      <c r="CN345" s="531"/>
      <c r="CO345" s="531"/>
      <c r="CP345" s="531"/>
      <c r="CQ345" s="531"/>
      <c r="CR345" s="531"/>
      <c r="CS345" s="531"/>
      <c r="CT345" s="531"/>
      <c r="CU345" s="531"/>
      <c r="CV345" s="531"/>
      <c r="CW345" s="531"/>
      <c r="CX345" s="531"/>
      <c r="CY345" s="531"/>
      <c r="CZ345" s="532"/>
    </row>
    <row r="346" spans="1:104" s="13" customFormat="1" ht="15" customHeight="1" x14ac:dyDescent="0.3">
      <c r="A346" s="562" t="s">
        <v>36</v>
      </c>
      <c r="B346" s="563"/>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3"/>
      <c r="AL346" s="563"/>
      <c r="AM346" s="563"/>
      <c r="AN346" s="563"/>
      <c r="AO346" s="563"/>
      <c r="AP346" s="563"/>
      <c r="AQ346" s="563"/>
      <c r="AR346" s="563"/>
      <c r="AS346" s="563"/>
      <c r="AT346" s="563"/>
      <c r="AU346" s="563"/>
      <c r="AV346" s="563"/>
      <c r="AW346" s="563"/>
      <c r="AX346" s="563"/>
      <c r="AY346" s="563"/>
      <c r="AZ346" s="563"/>
      <c r="BA346" s="563"/>
      <c r="BB346" s="564"/>
      <c r="BC346" s="530"/>
      <c r="BD346" s="531"/>
      <c r="BE346" s="531"/>
      <c r="BF346" s="531"/>
      <c r="BG346" s="531"/>
      <c r="BH346" s="531"/>
      <c r="BI346" s="531"/>
      <c r="BJ346" s="531"/>
      <c r="BK346" s="531"/>
      <c r="BL346" s="531"/>
      <c r="BM346" s="531"/>
      <c r="BN346" s="531"/>
      <c r="BO346" s="531"/>
      <c r="BP346" s="531"/>
      <c r="BQ346" s="531"/>
      <c r="BR346" s="531"/>
      <c r="BS346" s="531"/>
      <c r="BT346" s="531"/>
      <c r="BU346" s="531"/>
      <c r="BV346" s="531"/>
      <c r="BW346" s="531"/>
      <c r="BX346" s="531"/>
      <c r="BY346" s="531"/>
      <c r="BZ346" s="531"/>
      <c r="CA346" s="531"/>
      <c r="CB346" s="531"/>
      <c r="CC346" s="531"/>
      <c r="CD346" s="531"/>
      <c r="CE346" s="531"/>
      <c r="CF346" s="531"/>
      <c r="CG346" s="531"/>
      <c r="CH346" s="531"/>
      <c r="CI346" s="531"/>
      <c r="CJ346" s="531"/>
      <c r="CK346" s="531"/>
      <c r="CL346" s="531"/>
      <c r="CM346" s="531"/>
      <c r="CN346" s="531"/>
      <c r="CO346" s="531"/>
      <c r="CP346" s="531"/>
      <c r="CQ346" s="531"/>
      <c r="CR346" s="531"/>
      <c r="CS346" s="531"/>
      <c r="CT346" s="531"/>
      <c r="CU346" s="531"/>
      <c r="CV346" s="531"/>
      <c r="CW346" s="531"/>
      <c r="CX346" s="531"/>
      <c r="CY346" s="531"/>
      <c r="CZ346" s="532"/>
    </row>
  </sheetData>
  <mergeCells count="957">
    <mergeCell ref="A33:F33"/>
    <mergeCell ref="G33:AC33"/>
    <mergeCell ref="AD33:AX33"/>
    <mergeCell ref="AY33:BP33"/>
    <mergeCell ref="BQ33:CH33"/>
    <mergeCell ref="CI33:CZ33"/>
    <mergeCell ref="A27:CZ27"/>
    <mergeCell ref="A28:F28"/>
    <mergeCell ref="G28:AC28"/>
    <mergeCell ref="AD28:AX28"/>
    <mergeCell ref="AY28:BP28"/>
    <mergeCell ref="BQ28:CH28"/>
    <mergeCell ref="CI28:CZ28"/>
    <mergeCell ref="A29:AC29"/>
    <mergeCell ref="AD29:AX29"/>
    <mergeCell ref="AY29:BP29"/>
    <mergeCell ref="BQ29:CH29"/>
    <mergeCell ref="CI29:CZ29"/>
    <mergeCell ref="AY31:BP31"/>
    <mergeCell ref="BQ31:CH31"/>
    <mergeCell ref="A30:CZ30"/>
    <mergeCell ref="A224:G224"/>
    <mergeCell ref="H224:AN224"/>
    <mergeCell ref="H291:BB291"/>
    <mergeCell ref="BC291:BR291"/>
    <mergeCell ref="BS291:CH291"/>
    <mergeCell ref="CI291:CZ291"/>
    <mergeCell ref="H311:AT311"/>
    <mergeCell ref="AU311:BB311"/>
    <mergeCell ref="BC311:BR311"/>
    <mergeCell ref="BS311:CH311"/>
    <mergeCell ref="CI311:CZ311"/>
    <mergeCell ref="BC310:BR310"/>
    <mergeCell ref="BS310:CH310"/>
    <mergeCell ref="CI310:CZ310"/>
    <mergeCell ref="A297:CZ297"/>
    <mergeCell ref="A309:G309"/>
    <mergeCell ref="H309:AT309"/>
    <mergeCell ref="AU309:BB309"/>
    <mergeCell ref="BC309:BR309"/>
    <mergeCell ref="BS309:CH309"/>
    <mergeCell ref="CI309:CZ309"/>
    <mergeCell ref="A310:G310"/>
    <mergeCell ref="H310:AT310"/>
    <mergeCell ref="AU310:BB310"/>
    <mergeCell ref="A218:G218"/>
    <mergeCell ref="H218:AN218"/>
    <mergeCell ref="AO218:BD218"/>
    <mergeCell ref="BE218:BT218"/>
    <mergeCell ref="BU218:CJ218"/>
    <mergeCell ref="CK218:CZ218"/>
    <mergeCell ref="H217:AN217"/>
    <mergeCell ref="AO217:BD217"/>
    <mergeCell ref="BE217:BT217"/>
    <mergeCell ref="A208:CZ208"/>
    <mergeCell ref="A209:G209"/>
    <mergeCell ref="H209:BB209"/>
    <mergeCell ref="A210:BB210"/>
    <mergeCell ref="BC210:BR210"/>
    <mergeCell ref="BS210:CH210"/>
    <mergeCell ref="CI210:CZ210"/>
    <mergeCell ref="BC209:BR209"/>
    <mergeCell ref="BS209:CH209"/>
    <mergeCell ref="CI209:CZ209"/>
    <mergeCell ref="BS17:CH17"/>
    <mergeCell ref="CI17:CZ17"/>
    <mergeCell ref="A316:G316"/>
    <mergeCell ref="H316:AT316"/>
    <mergeCell ref="AU316:BB316"/>
    <mergeCell ref="BC316:BR316"/>
    <mergeCell ref="BS316:CH316"/>
    <mergeCell ref="CI316:CZ316"/>
    <mergeCell ref="A18:AC18"/>
    <mergeCell ref="AD18:BB18"/>
    <mergeCell ref="BC18:BR18"/>
    <mergeCell ref="BS18:CH18"/>
    <mergeCell ref="CI18:CZ18"/>
    <mergeCell ref="A254:CZ254"/>
    <mergeCell ref="A255:G255"/>
    <mergeCell ref="H255:BB255"/>
    <mergeCell ref="BC255:BR255"/>
    <mergeCell ref="BS255:CH255"/>
    <mergeCell ref="CI255:CZ255"/>
    <mergeCell ref="A308:G308"/>
    <mergeCell ref="H308:AT308"/>
    <mergeCell ref="AU308:BB308"/>
    <mergeCell ref="BC308:BR308"/>
    <mergeCell ref="BS308:CH308"/>
    <mergeCell ref="A16:F16"/>
    <mergeCell ref="G16:AC16"/>
    <mergeCell ref="AD16:BB16"/>
    <mergeCell ref="BS282:CH282"/>
    <mergeCell ref="CI282:CZ282"/>
    <mergeCell ref="A289:G289"/>
    <mergeCell ref="H289:BB289"/>
    <mergeCell ref="BC289:BR289"/>
    <mergeCell ref="BS289:CH289"/>
    <mergeCell ref="CI289:CZ289"/>
    <mergeCell ref="A283:G283"/>
    <mergeCell ref="H283:BB283"/>
    <mergeCell ref="BC283:BR283"/>
    <mergeCell ref="BS283:CH283"/>
    <mergeCell ref="CI283:CZ283"/>
    <mergeCell ref="A284:CZ284"/>
    <mergeCell ref="A286:BB286"/>
    <mergeCell ref="BC16:BR16"/>
    <mergeCell ref="BS16:CH16"/>
    <mergeCell ref="CI16:CZ16"/>
    <mergeCell ref="A17:F17"/>
    <mergeCell ref="G17:AC17"/>
    <mergeCell ref="AD17:BB17"/>
    <mergeCell ref="BC17:BR17"/>
    <mergeCell ref="AY25:BP25"/>
    <mergeCell ref="BQ25:CH25"/>
    <mergeCell ref="CI25:CZ25"/>
    <mergeCell ref="A26:F26"/>
    <mergeCell ref="G26:AC26"/>
    <mergeCell ref="AD26:AX26"/>
    <mergeCell ref="AY26:BP26"/>
    <mergeCell ref="BQ26:CH26"/>
    <mergeCell ref="CI26:CZ26"/>
    <mergeCell ref="A15:CZ15"/>
    <mergeCell ref="CI314:CZ314"/>
    <mergeCell ref="A293:CZ293"/>
    <mergeCell ref="A294:G294"/>
    <mergeCell ref="H294:BB294"/>
    <mergeCell ref="BC294:BR294"/>
    <mergeCell ref="BS294:CH294"/>
    <mergeCell ref="CI294:CZ294"/>
    <mergeCell ref="A295:BB295"/>
    <mergeCell ref="BC295:BR295"/>
    <mergeCell ref="BS295:CH295"/>
    <mergeCell ref="CI295:CZ295"/>
    <mergeCell ref="A296:BB296"/>
    <mergeCell ref="BC296:BR296"/>
    <mergeCell ref="A301:G301"/>
    <mergeCell ref="BC301:BR301"/>
    <mergeCell ref="BS301:CH301"/>
    <mergeCell ref="CI301:CZ301"/>
    <mergeCell ref="W299:CZ299"/>
    <mergeCell ref="A307:G307"/>
    <mergeCell ref="A306:CZ306"/>
    <mergeCell ref="A312:BB312"/>
    <mergeCell ref="BS292:CH292"/>
    <mergeCell ref="CI292:CZ292"/>
    <mergeCell ref="AO224:BD224"/>
    <mergeCell ref="BE224:BT224"/>
    <mergeCell ref="BU224:CJ224"/>
    <mergeCell ref="CK224:CZ224"/>
    <mergeCell ref="A64:F64"/>
    <mergeCell ref="G64:BU64"/>
    <mergeCell ref="A68:F69"/>
    <mergeCell ref="H68:BU68"/>
    <mergeCell ref="BV68:CK69"/>
    <mergeCell ref="CL68:CZ69"/>
    <mergeCell ref="H69:BU69"/>
    <mergeCell ref="A65:F65"/>
    <mergeCell ref="G65:BU65"/>
    <mergeCell ref="BV65:CK65"/>
    <mergeCell ref="CL65:CZ65"/>
    <mergeCell ref="A67:F67"/>
    <mergeCell ref="H67:BU67"/>
    <mergeCell ref="BV67:CK67"/>
    <mergeCell ref="CL67:CZ67"/>
    <mergeCell ref="A66:CZ66"/>
    <mergeCell ref="A76:F76"/>
    <mergeCell ref="H76:BU76"/>
    <mergeCell ref="A71:F71"/>
    <mergeCell ref="H71:BU71"/>
    <mergeCell ref="AY57:BP57"/>
    <mergeCell ref="BQ57:CH57"/>
    <mergeCell ref="CI57:CZ57"/>
    <mergeCell ref="BQ56:CH56"/>
    <mergeCell ref="CI56:CZ56"/>
    <mergeCell ref="AY56:BP56"/>
    <mergeCell ref="G57:AX57"/>
    <mergeCell ref="A56:AX56"/>
    <mergeCell ref="A57:F57"/>
    <mergeCell ref="A59:CZ59"/>
    <mergeCell ref="W61:CZ61"/>
    <mergeCell ref="BV64:CK64"/>
    <mergeCell ref="CL64:CZ64"/>
    <mergeCell ref="A2:CZ2"/>
    <mergeCell ref="W4:CZ4"/>
    <mergeCell ref="A6:F6"/>
    <mergeCell ref="G6:AC6"/>
    <mergeCell ref="AD6:BB6"/>
    <mergeCell ref="BC6:BR6"/>
    <mergeCell ref="BS6:CH6"/>
    <mergeCell ref="CI6:CZ6"/>
    <mergeCell ref="A48:CZ48"/>
    <mergeCell ref="W50:CZ50"/>
    <mergeCell ref="A52:F52"/>
    <mergeCell ref="AY52:BP52"/>
    <mergeCell ref="BQ52:CH52"/>
    <mergeCell ref="CI52:CZ52"/>
    <mergeCell ref="A53:F53"/>
    <mergeCell ref="G53:AC53"/>
    <mergeCell ref="AD53:AX53"/>
    <mergeCell ref="AY53:BP53"/>
    <mergeCell ref="BQ53:CH53"/>
    <mergeCell ref="CI53:CZ53"/>
    <mergeCell ref="A7:F7"/>
    <mergeCell ref="G7:AC7"/>
    <mergeCell ref="AD7:BB7"/>
    <mergeCell ref="BC7:BR7"/>
    <mergeCell ref="BS7:CH7"/>
    <mergeCell ref="CI7:CZ7"/>
    <mergeCell ref="A9:F9"/>
    <mergeCell ref="G9:AC9"/>
    <mergeCell ref="AD9:BB9"/>
    <mergeCell ref="BC9:BR9"/>
    <mergeCell ref="BS9:CH9"/>
    <mergeCell ref="CI9:CZ9"/>
    <mergeCell ref="A10:AC10"/>
    <mergeCell ref="A8:CZ8"/>
    <mergeCell ref="A11:CZ11"/>
    <mergeCell ref="A14:AC14"/>
    <mergeCell ref="CI14:CZ14"/>
    <mergeCell ref="BS14:CH14"/>
    <mergeCell ref="BC14:BR14"/>
    <mergeCell ref="AD14:BB14"/>
    <mergeCell ref="A12:F12"/>
    <mergeCell ref="G12:AC12"/>
    <mergeCell ref="AD10:BB10"/>
    <mergeCell ref="BC10:BR10"/>
    <mergeCell ref="BS10:CH10"/>
    <mergeCell ref="A13:F13"/>
    <mergeCell ref="G13:AC13"/>
    <mergeCell ref="AD13:BB13"/>
    <mergeCell ref="BC13:BR13"/>
    <mergeCell ref="BS13:CH13"/>
    <mergeCell ref="CI13:CZ13"/>
    <mergeCell ref="CI38:CZ38"/>
    <mergeCell ref="AD19:BB19"/>
    <mergeCell ref="BC19:BR19"/>
    <mergeCell ref="BS19:CH19"/>
    <mergeCell ref="CI19:CZ19"/>
    <mergeCell ref="A19:AC19"/>
    <mergeCell ref="CI31:CZ31"/>
    <mergeCell ref="A25:F25"/>
    <mergeCell ref="G25:AC25"/>
    <mergeCell ref="AD25:AX25"/>
    <mergeCell ref="W36:CZ36"/>
    <mergeCell ref="A38:F38"/>
    <mergeCell ref="G38:AC38"/>
    <mergeCell ref="A32:AC32"/>
    <mergeCell ref="AD32:AX32"/>
    <mergeCell ref="AY32:BP32"/>
    <mergeCell ref="BQ32:CH32"/>
    <mergeCell ref="CI32:CZ32"/>
    <mergeCell ref="A31:F31"/>
    <mergeCell ref="G31:AC31"/>
    <mergeCell ref="A35:CZ35"/>
    <mergeCell ref="A21:CZ21"/>
    <mergeCell ref="W23:CZ23"/>
    <mergeCell ref="AD31:AX31"/>
    <mergeCell ref="A46:F46"/>
    <mergeCell ref="G46:AC46"/>
    <mergeCell ref="AD46:AX46"/>
    <mergeCell ref="AY46:BP46"/>
    <mergeCell ref="BQ46:CH46"/>
    <mergeCell ref="CI46:CZ46"/>
    <mergeCell ref="A54:CZ54"/>
    <mergeCell ref="A55:F55"/>
    <mergeCell ref="AY55:BP55"/>
    <mergeCell ref="BQ55:CH55"/>
    <mergeCell ref="CI55:CZ55"/>
    <mergeCell ref="G52:AX52"/>
    <mergeCell ref="G55:AX55"/>
    <mergeCell ref="BV71:CK71"/>
    <mergeCell ref="CL71:CZ71"/>
    <mergeCell ref="A70:F70"/>
    <mergeCell ref="H70:BU70"/>
    <mergeCell ref="BV70:CK70"/>
    <mergeCell ref="CL70:CZ70"/>
    <mergeCell ref="A74:F74"/>
    <mergeCell ref="H74:BU74"/>
    <mergeCell ref="BV74:CK74"/>
    <mergeCell ref="CL74:CZ74"/>
    <mergeCell ref="A73:CZ73"/>
    <mergeCell ref="A72:F72"/>
    <mergeCell ref="G72:BU72"/>
    <mergeCell ref="BV72:CK72"/>
    <mergeCell ref="CL72:CZ72"/>
    <mergeCell ref="A87:CZ87"/>
    <mergeCell ref="A88:G88"/>
    <mergeCell ref="A79:CZ79"/>
    <mergeCell ref="W100:CZ100"/>
    <mergeCell ref="A77:F77"/>
    <mergeCell ref="G77:BU77"/>
    <mergeCell ref="BV77:CK77"/>
    <mergeCell ref="CL77:CZ77"/>
    <mergeCell ref="H88:BB88"/>
    <mergeCell ref="BC88:BR88"/>
    <mergeCell ref="BS88:CH88"/>
    <mergeCell ref="CI88:CZ88"/>
    <mergeCell ref="A89:BB89"/>
    <mergeCell ref="BC89:BR89"/>
    <mergeCell ref="BS89:CH89"/>
    <mergeCell ref="CI89:CZ89"/>
    <mergeCell ref="BS96:CH96"/>
    <mergeCell ref="CI96:CZ96"/>
    <mergeCell ref="A98:CZ98"/>
    <mergeCell ref="A96:BB96"/>
    <mergeCell ref="BC96:BR96"/>
    <mergeCell ref="A81:CZ81"/>
    <mergeCell ref="H85:BB85"/>
    <mergeCell ref="BC85:BR85"/>
    <mergeCell ref="A95:BB95"/>
    <mergeCell ref="BC95:BR95"/>
    <mergeCell ref="BS95:CH95"/>
    <mergeCell ref="CI95:CZ95"/>
    <mergeCell ref="BC106:BR106"/>
    <mergeCell ref="BS106:CH106"/>
    <mergeCell ref="CI102:CZ102"/>
    <mergeCell ref="A102:G102"/>
    <mergeCell ref="H102:BB102"/>
    <mergeCell ref="A104:CZ104"/>
    <mergeCell ref="A105:G105"/>
    <mergeCell ref="H105:BB105"/>
    <mergeCell ref="BC105:BR105"/>
    <mergeCell ref="BS105:CH105"/>
    <mergeCell ref="CI105:CZ105"/>
    <mergeCell ref="CI106:CZ106"/>
    <mergeCell ref="A125:CZ125"/>
    <mergeCell ref="BC123:BR123"/>
    <mergeCell ref="BS123:CH123"/>
    <mergeCell ref="CI123:CZ123"/>
    <mergeCell ref="BC122:BR122"/>
    <mergeCell ref="BS122:CH122"/>
    <mergeCell ref="CI122:CZ122"/>
    <mergeCell ref="A123:BB123"/>
    <mergeCell ref="BC115:BR115"/>
    <mergeCell ref="BS115:CH115"/>
    <mergeCell ref="CI115:CZ115"/>
    <mergeCell ref="BC116:BR116"/>
    <mergeCell ref="BS116:CH116"/>
    <mergeCell ref="CI116:CZ116"/>
    <mergeCell ref="BC121:BR121"/>
    <mergeCell ref="BS121:CH121"/>
    <mergeCell ref="CI121:CZ121"/>
    <mergeCell ref="A115:G115"/>
    <mergeCell ref="H115:BB115"/>
    <mergeCell ref="A122:BB122"/>
    <mergeCell ref="A120:CZ120"/>
    <mergeCell ref="BC119:BR119"/>
    <mergeCell ref="BS119:CH119"/>
    <mergeCell ref="CI119:CZ119"/>
    <mergeCell ref="A130:G130"/>
    <mergeCell ref="H130:BB130"/>
    <mergeCell ref="BC130:BR130"/>
    <mergeCell ref="BS130:CH130"/>
    <mergeCell ref="CI130:CZ130"/>
    <mergeCell ref="W127:CZ127"/>
    <mergeCell ref="A129:G129"/>
    <mergeCell ref="H129:BB129"/>
    <mergeCell ref="BC129:BR129"/>
    <mergeCell ref="BS129:CH129"/>
    <mergeCell ref="CI129:CZ129"/>
    <mergeCell ref="A135:G135"/>
    <mergeCell ref="H135:BB135"/>
    <mergeCell ref="BC135:BR135"/>
    <mergeCell ref="BS135:CH135"/>
    <mergeCell ref="CI135:CZ135"/>
    <mergeCell ref="A131:CZ131"/>
    <mergeCell ref="A132:G132"/>
    <mergeCell ref="H132:BB132"/>
    <mergeCell ref="BC132:BR132"/>
    <mergeCell ref="BS132:CH132"/>
    <mergeCell ref="CI132:CZ132"/>
    <mergeCell ref="A133:BB133"/>
    <mergeCell ref="BC133:BR133"/>
    <mergeCell ref="BS133:CH133"/>
    <mergeCell ref="CI133:CZ133"/>
    <mergeCell ref="A134:CZ134"/>
    <mergeCell ref="A139:CZ139"/>
    <mergeCell ref="BC137:BR137"/>
    <mergeCell ref="BS137:CH137"/>
    <mergeCell ref="CI137:CZ137"/>
    <mergeCell ref="A137:BB137"/>
    <mergeCell ref="BC136:BR136"/>
    <mergeCell ref="BS136:CH136"/>
    <mergeCell ref="CI136:CZ136"/>
    <mergeCell ref="A136:BB136"/>
    <mergeCell ref="A144:G144"/>
    <mergeCell ref="H144:BB144"/>
    <mergeCell ref="BC144:BR144"/>
    <mergeCell ref="BS144:CH144"/>
    <mergeCell ref="CI144:CZ144"/>
    <mergeCell ref="W141:CZ141"/>
    <mergeCell ref="BC143:BR143"/>
    <mergeCell ref="BS143:CH143"/>
    <mergeCell ref="CI143:CZ143"/>
    <mergeCell ref="A143:G143"/>
    <mergeCell ref="H143:BB143"/>
    <mergeCell ref="A149:G149"/>
    <mergeCell ref="H149:BB149"/>
    <mergeCell ref="BC149:BR149"/>
    <mergeCell ref="BS149:CH149"/>
    <mergeCell ref="CI149:CZ149"/>
    <mergeCell ref="A145:CZ145"/>
    <mergeCell ref="A147:BB147"/>
    <mergeCell ref="BC147:BR147"/>
    <mergeCell ref="BS147:CH147"/>
    <mergeCell ref="CI147:CZ147"/>
    <mergeCell ref="A148:CZ148"/>
    <mergeCell ref="A146:G146"/>
    <mergeCell ref="H146:BB146"/>
    <mergeCell ref="BC146:BR146"/>
    <mergeCell ref="BS146:CH146"/>
    <mergeCell ref="CI146:CZ146"/>
    <mergeCell ref="A153:CZ153"/>
    <mergeCell ref="BC151:BR151"/>
    <mergeCell ref="BS151:CH151"/>
    <mergeCell ref="CI151:CZ151"/>
    <mergeCell ref="A151:BB151"/>
    <mergeCell ref="BC150:BR150"/>
    <mergeCell ref="BS150:CH150"/>
    <mergeCell ref="CI150:CZ150"/>
    <mergeCell ref="A150:BB150"/>
    <mergeCell ref="A158:G158"/>
    <mergeCell ref="H158:BB158"/>
    <mergeCell ref="BC158:BR158"/>
    <mergeCell ref="BS158:CH158"/>
    <mergeCell ref="CI158:CZ158"/>
    <mergeCell ref="W155:CZ155"/>
    <mergeCell ref="A157:G157"/>
    <mergeCell ref="H157:BB157"/>
    <mergeCell ref="BC157:BR157"/>
    <mergeCell ref="BS157:CH157"/>
    <mergeCell ref="CI157:CZ157"/>
    <mergeCell ref="A159:CZ159"/>
    <mergeCell ref="A160:G160"/>
    <mergeCell ref="H160:BB160"/>
    <mergeCell ref="BC160:BR160"/>
    <mergeCell ref="BS160:CH160"/>
    <mergeCell ref="CI160:CZ160"/>
    <mergeCell ref="A161:BB161"/>
    <mergeCell ref="CI161:CZ161"/>
    <mergeCell ref="A162:CZ162"/>
    <mergeCell ref="BS161:CH161"/>
    <mergeCell ref="A166:CZ166"/>
    <mergeCell ref="BC165:BR165"/>
    <mergeCell ref="BS165:CH165"/>
    <mergeCell ref="CI165:CZ165"/>
    <mergeCell ref="A165:BB165"/>
    <mergeCell ref="CI164:CZ164"/>
    <mergeCell ref="A164:BB164"/>
    <mergeCell ref="A163:G163"/>
    <mergeCell ref="H163:BB163"/>
    <mergeCell ref="BC163:BR163"/>
    <mergeCell ref="BS163:CH163"/>
    <mergeCell ref="CI163:CZ163"/>
    <mergeCell ref="BC164:BR164"/>
    <mergeCell ref="BS164:CH164"/>
    <mergeCell ref="H171:BB171"/>
    <mergeCell ref="BC171:BR171"/>
    <mergeCell ref="BS171:CH171"/>
    <mergeCell ref="CI171:CZ171"/>
    <mergeCell ref="BS176:CH176"/>
    <mergeCell ref="W168:CZ168"/>
    <mergeCell ref="A170:G170"/>
    <mergeCell ref="H170:BB170"/>
    <mergeCell ref="BC170:BR170"/>
    <mergeCell ref="BS170:CH170"/>
    <mergeCell ref="CI170:CZ170"/>
    <mergeCell ref="A173:G173"/>
    <mergeCell ref="H173:BB173"/>
    <mergeCell ref="BC173:BR173"/>
    <mergeCell ref="BS173:CH173"/>
    <mergeCell ref="CI173:CZ173"/>
    <mergeCell ref="A172:CZ172"/>
    <mergeCell ref="H187:AN187"/>
    <mergeCell ref="AO187:BD187"/>
    <mergeCell ref="BE187:BT187"/>
    <mergeCell ref="BU187:CJ187"/>
    <mergeCell ref="CK187:CZ187"/>
    <mergeCell ref="H189:AN189"/>
    <mergeCell ref="AO189:BD189"/>
    <mergeCell ref="BE189:BT189"/>
    <mergeCell ref="BU189:CJ189"/>
    <mergeCell ref="CK189:CZ189"/>
    <mergeCell ref="A188:CZ188"/>
    <mergeCell ref="CI207:CZ207"/>
    <mergeCell ref="A207:BB207"/>
    <mergeCell ref="A206:G206"/>
    <mergeCell ref="H206:BB206"/>
    <mergeCell ref="BC206:BR206"/>
    <mergeCell ref="BS206:CH206"/>
    <mergeCell ref="CI206:CZ206"/>
    <mergeCell ref="BU190:CJ190"/>
    <mergeCell ref="BU193:CJ193"/>
    <mergeCell ref="A235:G235"/>
    <mergeCell ref="H235:BB235"/>
    <mergeCell ref="BE226:BT226"/>
    <mergeCell ref="A236:BB236"/>
    <mergeCell ref="A237:CZ237"/>
    <mergeCell ref="W230:CZ230"/>
    <mergeCell ref="A233:G233"/>
    <mergeCell ref="H233:BB233"/>
    <mergeCell ref="BC233:BR233"/>
    <mergeCell ref="BS233:CH233"/>
    <mergeCell ref="CI233:CZ233"/>
    <mergeCell ref="A228:CZ228"/>
    <mergeCell ref="A232:G232"/>
    <mergeCell ref="H232:BB232"/>
    <mergeCell ref="BC232:BR232"/>
    <mergeCell ref="BS232:CH232"/>
    <mergeCell ref="CI232:CZ232"/>
    <mergeCell ref="BC236:BR236"/>
    <mergeCell ref="BS236:CH236"/>
    <mergeCell ref="CI236:CZ236"/>
    <mergeCell ref="BC239:BR239"/>
    <mergeCell ref="BS239:CH239"/>
    <mergeCell ref="CI239:CZ239"/>
    <mergeCell ref="A239:BB239"/>
    <mergeCell ref="A238:G238"/>
    <mergeCell ref="H238:BB238"/>
    <mergeCell ref="BC238:BR238"/>
    <mergeCell ref="BS238:CH238"/>
    <mergeCell ref="CI238:CZ238"/>
    <mergeCell ref="BS246:CH246"/>
    <mergeCell ref="CI246:CZ246"/>
    <mergeCell ref="BS249:CH249"/>
    <mergeCell ref="CI249:CZ249"/>
    <mergeCell ref="A248:CZ248"/>
    <mergeCell ref="W261:CZ261"/>
    <mergeCell ref="A242:CZ242"/>
    <mergeCell ref="BC240:BR240"/>
    <mergeCell ref="BS240:CH240"/>
    <mergeCell ref="CI240:CZ240"/>
    <mergeCell ref="A246:G246"/>
    <mergeCell ref="H246:BB246"/>
    <mergeCell ref="A240:BB240"/>
    <mergeCell ref="BC250:BR250"/>
    <mergeCell ref="BS250:CH250"/>
    <mergeCell ref="CI250:CZ250"/>
    <mergeCell ref="BC253:BR253"/>
    <mergeCell ref="BS253:CH253"/>
    <mergeCell ref="CI253:CZ253"/>
    <mergeCell ref="W244:CZ244"/>
    <mergeCell ref="A252:G252"/>
    <mergeCell ref="H252:BB252"/>
    <mergeCell ref="BC252:BR252"/>
    <mergeCell ref="BS252:CH252"/>
    <mergeCell ref="BS247:CH247"/>
    <mergeCell ref="CI247:CZ247"/>
    <mergeCell ref="A256:BB256"/>
    <mergeCell ref="BC256:BR256"/>
    <mergeCell ref="BS256:CH256"/>
    <mergeCell ref="CI256:CZ256"/>
    <mergeCell ref="A253:BB253"/>
    <mergeCell ref="CI252:CZ252"/>
    <mergeCell ref="A249:G249"/>
    <mergeCell ref="H249:BB249"/>
    <mergeCell ref="BC249:BR249"/>
    <mergeCell ref="A250:BB250"/>
    <mergeCell ref="A251:CZ251"/>
    <mergeCell ref="A274:CZ274"/>
    <mergeCell ref="A275:G275"/>
    <mergeCell ref="H275:BR275"/>
    <mergeCell ref="BS272:CH272"/>
    <mergeCell ref="CI272:CZ272"/>
    <mergeCell ref="CI257:CZ257"/>
    <mergeCell ref="CI269:CZ269"/>
    <mergeCell ref="A264:G264"/>
    <mergeCell ref="H264:BR264"/>
    <mergeCell ref="A265:CZ265"/>
    <mergeCell ref="A270:G270"/>
    <mergeCell ref="H270:BR270"/>
    <mergeCell ref="BS270:CH270"/>
    <mergeCell ref="CI270:CZ270"/>
    <mergeCell ref="A273:BR273"/>
    <mergeCell ref="BS273:CH273"/>
    <mergeCell ref="CI273:CZ273"/>
    <mergeCell ref="A271:G271"/>
    <mergeCell ref="H271:BR271"/>
    <mergeCell ref="BS271:CH271"/>
    <mergeCell ref="CI271:CZ271"/>
    <mergeCell ref="A272:G272"/>
    <mergeCell ref="H272:BR272"/>
    <mergeCell ref="A117:CZ117"/>
    <mergeCell ref="A118:G118"/>
    <mergeCell ref="H118:BB118"/>
    <mergeCell ref="BC118:BR118"/>
    <mergeCell ref="BS118:CH118"/>
    <mergeCell ref="CI118:CZ118"/>
    <mergeCell ref="BE186:BT186"/>
    <mergeCell ref="BU186:CJ186"/>
    <mergeCell ref="CK186:CZ186"/>
    <mergeCell ref="BC161:BR161"/>
    <mergeCell ref="A182:CZ182"/>
    <mergeCell ref="A180:CZ180"/>
    <mergeCell ref="BC178:BR178"/>
    <mergeCell ref="BS178:CH178"/>
    <mergeCell ref="CI178:CZ178"/>
    <mergeCell ref="A174:BB174"/>
    <mergeCell ref="A175:CZ175"/>
    <mergeCell ref="A177:BB177"/>
    <mergeCell ref="A178:BB178"/>
    <mergeCell ref="W184:CZ184"/>
    <mergeCell ref="BC174:BR174"/>
    <mergeCell ref="BS174:CH174"/>
    <mergeCell ref="CI174:CZ174"/>
    <mergeCell ref="A171:G171"/>
    <mergeCell ref="A116:G116"/>
    <mergeCell ref="H116:BB116"/>
    <mergeCell ref="A194:AN194"/>
    <mergeCell ref="AO193:BD193"/>
    <mergeCell ref="BE193:BT193"/>
    <mergeCell ref="CK190:CZ190"/>
    <mergeCell ref="CK193:CZ193"/>
    <mergeCell ref="A191:CZ191"/>
    <mergeCell ref="A192:G192"/>
    <mergeCell ref="H192:AN192"/>
    <mergeCell ref="AO192:BD192"/>
    <mergeCell ref="BE192:BT192"/>
    <mergeCell ref="BU192:CJ192"/>
    <mergeCell ref="CK192:CZ192"/>
    <mergeCell ref="A190:AN190"/>
    <mergeCell ref="A193:AN193"/>
    <mergeCell ref="AO190:BD190"/>
    <mergeCell ref="BE190:BT190"/>
    <mergeCell ref="A119:BB119"/>
    <mergeCell ref="A121:G121"/>
    <mergeCell ref="H121:BB121"/>
    <mergeCell ref="A186:G186"/>
    <mergeCell ref="H186:AN186"/>
    <mergeCell ref="AO186:BD186"/>
    <mergeCell ref="CI41:CZ41"/>
    <mergeCell ref="AD38:AX38"/>
    <mergeCell ref="AY38:BP38"/>
    <mergeCell ref="BQ38:CH38"/>
    <mergeCell ref="W113:CZ113"/>
    <mergeCell ref="A109:CZ109"/>
    <mergeCell ref="A111:CZ111"/>
    <mergeCell ref="BC107:BR107"/>
    <mergeCell ref="BS107:CH107"/>
    <mergeCell ref="CI107:CZ107"/>
    <mergeCell ref="A103:G103"/>
    <mergeCell ref="H103:BB103"/>
    <mergeCell ref="BC103:BR103"/>
    <mergeCell ref="BS103:CH103"/>
    <mergeCell ref="CI103:CZ103"/>
    <mergeCell ref="BC102:BR102"/>
    <mergeCell ref="BS102:CH102"/>
    <mergeCell ref="A106:BB106"/>
    <mergeCell ref="A93:CZ93"/>
    <mergeCell ref="A94:G94"/>
    <mergeCell ref="H94:BB94"/>
    <mergeCell ref="BC94:BR94"/>
    <mergeCell ref="BS94:CH94"/>
    <mergeCell ref="CI94:CZ94"/>
    <mergeCell ref="A107:BB107"/>
    <mergeCell ref="CI10:CZ10"/>
    <mergeCell ref="AD12:BB12"/>
    <mergeCell ref="BC12:BR12"/>
    <mergeCell ref="BS12:CH12"/>
    <mergeCell ref="CI12:CZ12"/>
    <mergeCell ref="BQ42:CH42"/>
    <mergeCell ref="CI42:CZ42"/>
    <mergeCell ref="A40:CZ40"/>
    <mergeCell ref="A43:CZ43"/>
    <mergeCell ref="A39:F39"/>
    <mergeCell ref="G39:AC39"/>
    <mergeCell ref="AD39:AX39"/>
    <mergeCell ref="AY39:BP39"/>
    <mergeCell ref="BQ39:CH39"/>
    <mergeCell ref="CI39:CZ39"/>
    <mergeCell ref="A41:F41"/>
    <mergeCell ref="G41:AC41"/>
    <mergeCell ref="AD41:AX41"/>
    <mergeCell ref="AY41:BP41"/>
    <mergeCell ref="BQ41:CH41"/>
    <mergeCell ref="A45:AC45"/>
    <mergeCell ref="CI45:CZ45"/>
    <mergeCell ref="CI44:CZ44"/>
    <mergeCell ref="AD42:AX42"/>
    <mergeCell ref="AY42:BP42"/>
    <mergeCell ref="AD45:AX45"/>
    <mergeCell ref="AY45:BP45"/>
    <mergeCell ref="BQ45:CH45"/>
    <mergeCell ref="A44:F44"/>
    <mergeCell ref="G44:AC44"/>
    <mergeCell ref="AD44:AX44"/>
    <mergeCell ref="AY44:BP44"/>
    <mergeCell ref="BQ44:CH44"/>
    <mergeCell ref="A42:AC42"/>
    <mergeCell ref="BC177:BR177"/>
    <mergeCell ref="BS177:CH177"/>
    <mergeCell ref="CI177:CZ177"/>
    <mergeCell ref="A176:G176"/>
    <mergeCell ref="H176:BB176"/>
    <mergeCell ref="BC176:BR176"/>
    <mergeCell ref="CI176:CZ176"/>
    <mergeCell ref="A201:G201"/>
    <mergeCell ref="H201:BB201"/>
    <mergeCell ref="BC201:BR201"/>
    <mergeCell ref="BS201:CH201"/>
    <mergeCell ref="CI201:CZ201"/>
    <mergeCell ref="A200:G200"/>
    <mergeCell ref="H200:BB200"/>
    <mergeCell ref="BC200:BR200"/>
    <mergeCell ref="BS200:CH200"/>
    <mergeCell ref="CI200:CZ200"/>
    <mergeCell ref="A196:CZ196"/>
    <mergeCell ref="AO194:BD194"/>
    <mergeCell ref="BE194:BT194"/>
    <mergeCell ref="BU194:CJ194"/>
    <mergeCell ref="CK194:CZ194"/>
    <mergeCell ref="A189:G189"/>
    <mergeCell ref="A187:G187"/>
    <mergeCell ref="BU225:CJ225"/>
    <mergeCell ref="A202:CZ202"/>
    <mergeCell ref="W198:CZ198"/>
    <mergeCell ref="BC204:BR204"/>
    <mergeCell ref="BS204:CH204"/>
    <mergeCell ref="CI204:CZ204"/>
    <mergeCell ref="A204:BB204"/>
    <mergeCell ref="A205:CZ205"/>
    <mergeCell ref="A211:BB211"/>
    <mergeCell ref="A219:CZ219"/>
    <mergeCell ref="A221:AN221"/>
    <mergeCell ref="A213:CZ213"/>
    <mergeCell ref="A217:G217"/>
    <mergeCell ref="A203:G203"/>
    <mergeCell ref="H203:BB203"/>
    <mergeCell ref="BC203:BR203"/>
    <mergeCell ref="BS203:CH203"/>
    <mergeCell ref="CI203:CZ203"/>
    <mergeCell ref="BU217:CJ217"/>
    <mergeCell ref="CK217:CZ217"/>
    <mergeCell ref="A220:G220"/>
    <mergeCell ref="H220:AN220"/>
    <mergeCell ref="BC207:BR207"/>
    <mergeCell ref="BS207:CH207"/>
    <mergeCell ref="A222:CZ222"/>
    <mergeCell ref="A223:G223"/>
    <mergeCell ref="H223:AN223"/>
    <mergeCell ref="AO223:BD223"/>
    <mergeCell ref="BE223:BT223"/>
    <mergeCell ref="BU223:CJ223"/>
    <mergeCell ref="CK223:CZ223"/>
    <mergeCell ref="AO221:BD221"/>
    <mergeCell ref="BE221:BT221"/>
    <mergeCell ref="BU221:CJ221"/>
    <mergeCell ref="CK221:CZ221"/>
    <mergeCell ref="W215:CZ215"/>
    <mergeCell ref="BC211:BR211"/>
    <mergeCell ref="BS211:CH211"/>
    <mergeCell ref="CI211:CZ211"/>
    <mergeCell ref="AO220:BD220"/>
    <mergeCell ref="BE220:BT220"/>
    <mergeCell ref="BU220:CJ220"/>
    <mergeCell ref="CK220:CZ220"/>
    <mergeCell ref="BC341:CZ341"/>
    <mergeCell ref="A320:CZ320"/>
    <mergeCell ref="CI328:CZ328"/>
    <mergeCell ref="A329:CZ329"/>
    <mergeCell ref="A330:G330"/>
    <mergeCell ref="W322:CZ322"/>
    <mergeCell ref="A324:G324"/>
    <mergeCell ref="H324:BR324"/>
    <mergeCell ref="BS324:CH324"/>
    <mergeCell ref="CI324:CZ324"/>
    <mergeCell ref="BC235:BR235"/>
    <mergeCell ref="BS235:CH235"/>
    <mergeCell ref="CI235:CZ235"/>
    <mergeCell ref="BS318:CH318"/>
    <mergeCell ref="CI318:CZ318"/>
    <mergeCell ref="A318:BB318"/>
    <mergeCell ref="CK225:CZ225"/>
    <mergeCell ref="A226:AN226"/>
    <mergeCell ref="AO226:BD226"/>
    <mergeCell ref="A344:G344"/>
    <mergeCell ref="BC344:CZ344"/>
    <mergeCell ref="A332:BR332"/>
    <mergeCell ref="A342:BB342"/>
    <mergeCell ref="H344:BB344"/>
    <mergeCell ref="A338:G338"/>
    <mergeCell ref="BC342:CZ342"/>
    <mergeCell ref="H338:BB338"/>
    <mergeCell ref="A339:G339"/>
    <mergeCell ref="H339:BB339"/>
    <mergeCell ref="A340:CZ340"/>
    <mergeCell ref="BC339:CZ339"/>
    <mergeCell ref="A334:CZ334"/>
    <mergeCell ref="A336:BB336"/>
    <mergeCell ref="BU226:CJ226"/>
    <mergeCell ref="CK226:CZ226"/>
    <mergeCell ref="A234:CZ234"/>
    <mergeCell ref="A225:AN225"/>
    <mergeCell ref="AO225:BD225"/>
    <mergeCell ref="BE225:BT225"/>
    <mergeCell ref="BS266:CH266"/>
    <mergeCell ref="A345:BB345"/>
    <mergeCell ref="A346:BB346"/>
    <mergeCell ref="A343:CZ343"/>
    <mergeCell ref="A292:BB292"/>
    <mergeCell ref="BC305:BR305"/>
    <mergeCell ref="BS305:CH305"/>
    <mergeCell ref="CI305:CZ305"/>
    <mergeCell ref="A304:G304"/>
    <mergeCell ref="BC304:BR304"/>
    <mergeCell ref="BS304:CH304"/>
    <mergeCell ref="CI304:CZ304"/>
    <mergeCell ref="A303:CZ303"/>
    <mergeCell ref="A305:BB305"/>
    <mergeCell ref="BC338:CZ338"/>
    <mergeCell ref="BC346:CZ346"/>
    <mergeCell ref="BC345:CZ345"/>
    <mergeCell ref="A341:G341"/>
    <mergeCell ref="H341:BB341"/>
    <mergeCell ref="BS332:CH332"/>
    <mergeCell ref="CI332:CZ332"/>
    <mergeCell ref="H330:BR330"/>
    <mergeCell ref="BC318:BR318"/>
    <mergeCell ref="BS302:CH302"/>
    <mergeCell ref="CI302:CZ302"/>
    <mergeCell ref="BC277:BR277"/>
    <mergeCell ref="BS277:CH277"/>
    <mergeCell ref="CI277:CZ277"/>
    <mergeCell ref="A315:G315"/>
    <mergeCell ref="BC315:BR315"/>
    <mergeCell ref="BS315:CH315"/>
    <mergeCell ref="CI315:CZ315"/>
    <mergeCell ref="BC317:BR317"/>
    <mergeCell ref="BS317:CH317"/>
    <mergeCell ref="CI317:CZ317"/>
    <mergeCell ref="A313:CZ313"/>
    <mergeCell ref="A317:BB317"/>
    <mergeCell ref="A302:G302"/>
    <mergeCell ref="BC302:BR302"/>
    <mergeCell ref="AU304:BB304"/>
    <mergeCell ref="H304:AT304"/>
    <mergeCell ref="AU314:BB314"/>
    <mergeCell ref="A282:G282"/>
    <mergeCell ref="BS288:CH288"/>
    <mergeCell ref="CI288:CZ288"/>
    <mergeCell ref="BS296:CH296"/>
    <mergeCell ref="H282:BB282"/>
    <mergeCell ref="BC282:BR282"/>
    <mergeCell ref="BC290:BR290"/>
    <mergeCell ref="A331:BR331"/>
    <mergeCell ref="BS331:CH331"/>
    <mergeCell ref="CI331:CZ331"/>
    <mergeCell ref="A327:G327"/>
    <mergeCell ref="H327:BR327"/>
    <mergeCell ref="BS327:CH327"/>
    <mergeCell ref="A319:CZ319"/>
    <mergeCell ref="BS275:CH275"/>
    <mergeCell ref="CI275:CZ275"/>
    <mergeCell ref="A276:BR276"/>
    <mergeCell ref="BS276:CH276"/>
    <mergeCell ref="CI276:CZ276"/>
    <mergeCell ref="A277:BB277"/>
    <mergeCell ref="BC286:BR286"/>
    <mergeCell ref="BS286:CH286"/>
    <mergeCell ref="CI286:CZ286"/>
    <mergeCell ref="A325:G325"/>
    <mergeCell ref="H325:BR325"/>
    <mergeCell ref="BS325:CH325"/>
    <mergeCell ref="A278:CZ278"/>
    <mergeCell ref="H315:AT315"/>
    <mergeCell ref="AU315:BB315"/>
    <mergeCell ref="AU302:BB302"/>
    <mergeCell ref="H302:AT302"/>
    <mergeCell ref="BC246:BR246"/>
    <mergeCell ref="A268:CZ268"/>
    <mergeCell ref="A259:CZ259"/>
    <mergeCell ref="CI263:CZ263"/>
    <mergeCell ref="A267:BR267"/>
    <mergeCell ref="A269:G269"/>
    <mergeCell ref="H269:BR269"/>
    <mergeCell ref="BS269:CH269"/>
    <mergeCell ref="A266:G266"/>
    <mergeCell ref="BS267:CH267"/>
    <mergeCell ref="CI267:CZ267"/>
    <mergeCell ref="H266:BR266"/>
    <mergeCell ref="CI266:CZ266"/>
    <mergeCell ref="BS264:CH264"/>
    <mergeCell ref="CI264:CZ264"/>
    <mergeCell ref="A263:G263"/>
    <mergeCell ref="H263:BR263"/>
    <mergeCell ref="A257:BB257"/>
    <mergeCell ref="BS263:CH263"/>
    <mergeCell ref="BC257:BR257"/>
    <mergeCell ref="BS257:CH257"/>
    <mergeCell ref="A247:G247"/>
    <mergeCell ref="H247:BB247"/>
    <mergeCell ref="BC247:BR247"/>
    <mergeCell ref="G75:BU75"/>
    <mergeCell ref="BV75:CK75"/>
    <mergeCell ref="CL75:CZ75"/>
    <mergeCell ref="BS85:CH85"/>
    <mergeCell ref="CI85:CZ85"/>
    <mergeCell ref="A86:G86"/>
    <mergeCell ref="H86:BB86"/>
    <mergeCell ref="BC86:BR86"/>
    <mergeCell ref="BS86:CH86"/>
    <mergeCell ref="CI86:CZ86"/>
    <mergeCell ref="W83:CZ83"/>
    <mergeCell ref="A85:G85"/>
    <mergeCell ref="BV76:CK76"/>
    <mergeCell ref="CL76:CZ76"/>
    <mergeCell ref="A75:F75"/>
    <mergeCell ref="A326:CZ326"/>
    <mergeCell ref="CI327:CZ327"/>
    <mergeCell ref="A328:BR328"/>
    <mergeCell ref="BS328:CH328"/>
    <mergeCell ref="BS330:CH330"/>
    <mergeCell ref="CI330:CZ330"/>
    <mergeCell ref="H314:AT314"/>
    <mergeCell ref="A314:G314"/>
    <mergeCell ref="H307:AT307"/>
    <mergeCell ref="AU307:BB307"/>
    <mergeCell ref="BC307:BR307"/>
    <mergeCell ref="BS307:CH307"/>
    <mergeCell ref="CI307:CZ307"/>
    <mergeCell ref="CI325:CZ325"/>
    <mergeCell ref="BC314:BR314"/>
    <mergeCell ref="BS314:CH314"/>
    <mergeCell ref="H301:AT301"/>
    <mergeCell ref="AU301:BB301"/>
    <mergeCell ref="CI308:CZ308"/>
    <mergeCell ref="A311:G311"/>
    <mergeCell ref="A290:G290"/>
    <mergeCell ref="H290:BB290"/>
    <mergeCell ref="W280:CZ280"/>
    <mergeCell ref="BC312:BR312"/>
    <mergeCell ref="BS312:CH312"/>
    <mergeCell ref="CI312:CZ312"/>
    <mergeCell ref="A291:G291"/>
    <mergeCell ref="A287:CZ287"/>
    <mergeCell ref="A285:G285"/>
    <mergeCell ref="H285:BB285"/>
    <mergeCell ref="BC285:BR285"/>
    <mergeCell ref="BS285:CH285"/>
    <mergeCell ref="CI285:CZ285"/>
    <mergeCell ref="A288:G288"/>
    <mergeCell ref="H288:BB288"/>
    <mergeCell ref="BC288:BR288"/>
    <mergeCell ref="BS290:CH290"/>
    <mergeCell ref="CI290:CZ290"/>
    <mergeCell ref="CI296:CZ296"/>
    <mergeCell ref="BC292:BR292"/>
    <mergeCell ref="A90:CZ90"/>
    <mergeCell ref="A91:G91"/>
    <mergeCell ref="H91:BB91"/>
    <mergeCell ref="BC91:BR91"/>
    <mergeCell ref="BS91:CH91"/>
    <mergeCell ref="CI91:CZ91"/>
    <mergeCell ref="A92:BB92"/>
    <mergeCell ref="BC92:BR92"/>
    <mergeCell ref="BS92:CH92"/>
    <mergeCell ref="CI92:CZ92"/>
  </mergeCells>
  <pageMargins left="0.70866141732283472" right="0.70866141732283472" top="0.15748031496062992" bottom="0.15748031496062992" header="0.31496062992125984" footer="0.31496062992125984"/>
  <pageSetup paperSize="9" scale="84" fitToHeight="0" orientation="portrait" r:id="rId1"/>
  <rowBreaks count="7" manualBreakCount="7">
    <brk id="47" max="103" man="1"/>
    <brk id="78" max="103" man="1"/>
    <brk id="124" max="103" man="1"/>
    <brk id="179" max="103" man="1"/>
    <brk id="227" max="103" man="1"/>
    <brk id="277" max="103" man="1"/>
    <brk id="319" max="10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8</vt:i4>
      </vt:variant>
    </vt:vector>
  </HeadingPairs>
  <TitlesOfParts>
    <vt:vector size="18" baseType="lpstr">
      <vt:lpstr>Титульный лист</vt:lpstr>
      <vt:lpstr>Раздел 1</vt:lpstr>
      <vt:lpstr>справочно</vt:lpstr>
      <vt:lpstr>Раздел 2</vt:lpstr>
      <vt:lpstr>Раздел 3</vt:lpstr>
      <vt:lpstr>Раздел 4</vt:lpstr>
      <vt:lpstr>Обоснования доходов</vt:lpstr>
      <vt:lpstr>Обоснования расходов ФОТ</vt:lpstr>
      <vt:lpstr>Обоснования расходов</vt:lpstr>
      <vt:lpstr>ПРИЛОЖЕНИЕ 1</vt:lpstr>
      <vt:lpstr>'Обоснования доходов'!Область_печати</vt:lpstr>
      <vt:lpstr>'Обоснования расходов'!Область_печати</vt:lpstr>
      <vt:lpstr>'Обоснования расходов ФОТ'!Область_печати</vt:lpstr>
      <vt:lpstr>'ПРИЛОЖЕНИЕ 1'!Область_печати</vt:lpstr>
      <vt:lpstr>'Раздел 1'!Область_печати</vt:lpstr>
      <vt:lpstr>'Раздел 2'!Область_печати</vt:lpstr>
      <vt:lpstr>'Раздел 3'!Область_печати</vt:lpstr>
      <vt:lpstr>справочно!Область_печати</vt:lpstr>
    </vt:vector>
  </TitlesOfParts>
  <Company>Министерство финансов Мурманской области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klemeshova</dc:creator>
  <cp:lastModifiedBy>Юлия Калентьева</cp:lastModifiedBy>
  <cp:lastPrinted>2024-02-01T10:35:07Z</cp:lastPrinted>
  <dcterms:created xsi:type="dcterms:W3CDTF">2015-12-03T07:22:45Z</dcterms:created>
  <dcterms:modified xsi:type="dcterms:W3CDTF">2024-02-02T13:29:52Z</dcterms:modified>
</cp:coreProperties>
</file>